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90" windowWidth="11355" windowHeight="7425" activeTab="5"/>
  </bookViews>
  <sheets>
    <sheet name="1-2 " sheetId="6" r:id="rId1"/>
    <sheet name="3" sheetId="11" r:id="rId2"/>
    <sheet name="4" sheetId="12" r:id="rId3"/>
    <sheet name="5" sheetId="16" r:id="rId4"/>
    <sheet name="6" sheetId="15" r:id="rId5"/>
    <sheet name="7" sheetId="14" r:id="rId6"/>
    <sheet name="8" sheetId="8" r:id="rId7"/>
    <sheet name="000" sheetId="13" state="hidden" r:id="rId8"/>
  </sheets>
  <definedNames>
    <definedName name="_xlnm.Print_Area" localSheetId="7">'000'!$A$1:$I$29</definedName>
    <definedName name="_xlnm.Print_Area" localSheetId="0">'1-2 '!$A$1:$I$31</definedName>
    <definedName name="_xlnm.Print_Area" localSheetId="1">'3'!$A$1:$E$28</definedName>
    <definedName name="_xlnm.Print_Area" localSheetId="2">'4'!$A$1:$J$23</definedName>
    <definedName name="_xlnm.Print_Area" localSheetId="3">'5'!$A$1:$G$27</definedName>
    <definedName name="_xlnm.Print_Area" localSheetId="4">'6'!$A$1:$K$30</definedName>
    <definedName name="_xlnm.Print_Area" localSheetId="5">'7'!$A$1:$N$29</definedName>
    <definedName name="_xlnm.Print_Area" localSheetId="6">'8'!$A$1:$F$27</definedName>
  </definedNames>
  <calcPr calcId="144525"/>
</workbook>
</file>

<file path=xl/calcChain.xml><?xml version="1.0" encoding="utf-8"?>
<calcChain xmlns="http://schemas.openxmlformats.org/spreadsheetml/2006/main">
  <c r="G19" i="16" l="1"/>
  <c r="G18" i="16"/>
  <c r="G17" i="16"/>
  <c r="G16" i="16"/>
  <c r="G15" i="16"/>
  <c r="G14" i="16"/>
  <c r="G13" i="16"/>
  <c r="G12" i="16"/>
  <c r="G11" i="16"/>
  <c r="G10" i="16"/>
  <c r="G9" i="16"/>
  <c r="G8" i="16"/>
  <c r="G7" i="16"/>
  <c r="G6" i="16"/>
  <c r="G5" i="16"/>
  <c r="D20" i="16"/>
  <c r="E20" i="16"/>
  <c r="F20" i="16"/>
  <c r="C19" i="8"/>
  <c r="Q24" i="15"/>
  <c r="F6" i="15"/>
  <c r="Q6" i="15" s="1"/>
  <c r="F7" i="15"/>
  <c r="Q7" i="15" s="1"/>
  <c r="F9" i="15"/>
  <c r="Q9" i="15" s="1"/>
  <c r="F10" i="15"/>
  <c r="Q10" i="15" s="1"/>
  <c r="F11" i="15"/>
  <c r="Q11" i="15" s="1"/>
  <c r="F12" i="15"/>
  <c r="Q12" i="15" s="1"/>
  <c r="F13" i="15"/>
  <c r="Q13" i="15" s="1"/>
  <c r="F14" i="15"/>
  <c r="Q14" i="15" s="1"/>
  <c r="F15" i="15"/>
  <c r="Q15" i="15" s="1"/>
  <c r="F16" i="15"/>
  <c r="Q16" i="15" s="1"/>
  <c r="F17" i="15"/>
  <c r="Q17" i="15" s="1"/>
  <c r="F18" i="15"/>
  <c r="Q18" i="15" s="1"/>
  <c r="F19" i="15"/>
  <c r="Q19" i="15" s="1"/>
  <c r="F20" i="15"/>
  <c r="Q20" i="15" s="1"/>
  <c r="F21" i="15"/>
  <c r="Q21" i="15" s="1"/>
  <c r="F22" i="15"/>
  <c r="Q22" i="15" s="1"/>
  <c r="F5" i="15"/>
  <c r="I6" i="15"/>
  <c r="I7" i="15"/>
  <c r="I9" i="15"/>
  <c r="I10" i="15"/>
  <c r="I11" i="15"/>
  <c r="I12" i="15"/>
  <c r="I13" i="15"/>
  <c r="I14" i="15"/>
  <c r="I15" i="15"/>
  <c r="I16" i="15"/>
  <c r="I17" i="15"/>
  <c r="I18" i="15"/>
  <c r="I19" i="15"/>
  <c r="I20" i="15"/>
  <c r="I21" i="15"/>
  <c r="I22" i="15"/>
  <c r="I5" i="15"/>
  <c r="L6" i="15"/>
  <c r="L7" i="15"/>
  <c r="L9" i="15"/>
  <c r="L10" i="15"/>
  <c r="L11" i="15"/>
  <c r="L12" i="15"/>
  <c r="L13" i="15"/>
  <c r="L14" i="15"/>
  <c r="L15" i="15"/>
  <c r="L16" i="15"/>
  <c r="L17" i="15"/>
  <c r="L18" i="15"/>
  <c r="L19" i="15"/>
  <c r="L20" i="15"/>
  <c r="L21" i="15"/>
  <c r="L22" i="15"/>
  <c r="L5" i="15"/>
  <c r="M5" i="15"/>
  <c r="O5" i="15" s="1"/>
  <c r="P5" i="15" s="1"/>
  <c r="E5" i="8" l="1"/>
  <c r="E6" i="8"/>
  <c r="E7" i="8"/>
  <c r="E8" i="8"/>
  <c r="E9" i="8"/>
  <c r="E10" i="8"/>
  <c r="E11" i="8"/>
  <c r="E12" i="8"/>
  <c r="E13" i="8"/>
  <c r="E14" i="8"/>
  <c r="E15" i="8"/>
  <c r="E16" i="8"/>
  <c r="E17" i="8"/>
  <c r="E18" i="8"/>
  <c r="K23" i="15"/>
  <c r="D8" i="14"/>
  <c r="M6" i="15"/>
  <c r="O6" i="15" s="1"/>
  <c r="P6" i="15" s="1"/>
  <c r="M7" i="15"/>
  <c r="O7" i="15" s="1"/>
  <c r="P7" i="15" s="1"/>
  <c r="M9" i="15"/>
  <c r="O9" i="15" s="1"/>
  <c r="P9" i="15" s="1"/>
  <c r="M10" i="15"/>
  <c r="O10" i="15" s="1"/>
  <c r="P10" i="15" s="1"/>
  <c r="M11" i="15"/>
  <c r="O11" i="15" s="1"/>
  <c r="P11" i="15" s="1"/>
  <c r="M12" i="15"/>
  <c r="O12" i="15" s="1"/>
  <c r="P12" i="15" s="1"/>
  <c r="M13" i="15"/>
  <c r="O13" i="15" s="1"/>
  <c r="P13" i="15" s="1"/>
  <c r="M14" i="15"/>
  <c r="O14" i="15" s="1"/>
  <c r="P14" i="15" s="1"/>
  <c r="M15" i="15"/>
  <c r="O15" i="15" s="1"/>
  <c r="P15" i="15" s="1"/>
  <c r="M16" i="15"/>
  <c r="O16" i="15" s="1"/>
  <c r="P16" i="15" s="1"/>
  <c r="M17" i="15"/>
  <c r="O17" i="15" s="1"/>
  <c r="P17" i="15" s="1"/>
  <c r="M18" i="15"/>
  <c r="O18" i="15" s="1"/>
  <c r="P18" i="15" s="1"/>
  <c r="M19" i="15"/>
  <c r="O19" i="15" s="1"/>
  <c r="P19" i="15" s="1"/>
  <c r="M20" i="15"/>
  <c r="O20" i="15" s="1"/>
  <c r="P20" i="15" s="1"/>
  <c r="M21" i="15"/>
  <c r="O21" i="15" s="1"/>
  <c r="P21" i="15" s="1"/>
  <c r="M22" i="15"/>
  <c r="O22" i="15" s="1"/>
  <c r="P22" i="15" s="1"/>
  <c r="F8" i="12"/>
  <c r="G12" i="12"/>
  <c r="F12" i="12"/>
  <c r="D17" i="11"/>
  <c r="F12" i="8"/>
  <c r="F5" i="8"/>
  <c r="N14" i="14"/>
  <c r="F16" i="14"/>
  <c r="H16" i="14"/>
  <c r="J16" i="14"/>
  <c r="L16" i="14"/>
  <c r="N16" i="14"/>
  <c r="O6" i="14"/>
  <c r="O7" i="14"/>
  <c r="O9" i="14"/>
  <c r="O10" i="14"/>
  <c r="O11" i="14"/>
  <c r="O12" i="14"/>
  <c r="O13" i="14"/>
  <c r="O14" i="14"/>
  <c r="O15" i="14"/>
  <c r="O16" i="14"/>
  <c r="O17" i="14"/>
  <c r="O18" i="14"/>
  <c r="O19" i="14"/>
  <c r="O20" i="14"/>
  <c r="O21" i="14"/>
  <c r="O22" i="14"/>
  <c r="O5" i="14"/>
  <c r="G23" i="15"/>
  <c r="E23" i="15"/>
  <c r="D23" i="14"/>
  <c r="H8" i="15"/>
  <c r="D8" i="15"/>
  <c r="F8" i="15" s="1"/>
  <c r="H23" i="15" l="1"/>
  <c r="I23" i="15" s="1"/>
  <c r="I8" i="15"/>
  <c r="Q8" i="15" s="1"/>
  <c r="L8" i="15"/>
  <c r="M8" i="15"/>
  <c r="O8" i="15" s="1"/>
  <c r="P8" i="15" s="1"/>
  <c r="Q16" i="14"/>
  <c r="D23" i="15"/>
  <c r="F23" i="15" s="1"/>
  <c r="Q23" i="15" s="1"/>
  <c r="H10" i="14"/>
  <c r="L9" i="14"/>
  <c r="J9" i="14"/>
  <c r="N9" i="14"/>
  <c r="H9" i="14"/>
  <c r="F9" i="14"/>
  <c r="D8" i="11"/>
  <c r="D12" i="11"/>
  <c r="C8" i="11"/>
  <c r="D13" i="11" l="1"/>
  <c r="L23" i="15"/>
  <c r="M23" i="15"/>
  <c r="O23" i="15" s="1"/>
  <c r="P23" i="15" s="1"/>
  <c r="Q9" i="14"/>
  <c r="G17" i="6"/>
  <c r="H17" i="6" s="1"/>
  <c r="C20" i="16" l="1"/>
  <c r="G20" i="16" s="1"/>
  <c r="G16" i="6"/>
  <c r="H16" i="6" s="1"/>
  <c r="M8" i="14" l="1"/>
  <c r="M23" i="14" s="1"/>
  <c r="K8" i="14"/>
  <c r="K23" i="14" s="1"/>
  <c r="I8" i="14"/>
  <c r="I23" i="14" s="1"/>
  <c r="G8" i="14"/>
  <c r="G23" i="14" s="1"/>
  <c r="E8" i="14"/>
  <c r="E23" i="14" s="1"/>
  <c r="O8" i="14" l="1"/>
  <c r="O23" i="14"/>
  <c r="F8" i="14"/>
  <c r="H8" i="14"/>
  <c r="J8" i="14"/>
  <c r="L8" i="14"/>
  <c r="N8" i="14"/>
  <c r="Q8" i="14" l="1"/>
  <c r="D18" i="11"/>
  <c r="E15" i="11" l="1"/>
  <c r="E11" i="11"/>
  <c r="G15" i="6"/>
  <c r="H15" i="6" s="1"/>
  <c r="D19" i="8" l="1"/>
  <c r="E19" i="8" s="1"/>
  <c r="C12" i="11"/>
  <c r="C13" i="11" s="1"/>
  <c r="F23" i="14" l="1"/>
  <c r="N23" i="14"/>
  <c r="J23" i="14"/>
  <c r="L23" i="14"/>
  <c r="H23" i="14"/>
  <c r="N13" i="14"/>
  <c r="L13" i="14"/>
  <c r="J13" i="14"/>
  <c r="H13" i="14"/>
  <c r="F13" i="14"/>
  <c r="L20" i="14"/>
  <c r="H20" i="14"/>
  <c r="F12" i="14"/>
  <c r="Q13" i="14" l="1"/>
  <c r="Q23" i="14"/>
  <c r="L5" i="14"/>
  <c r="H12" i="14" l="1"/>
  <c r="N11" i="14"/>
  <c r="N10" i="14"/>
  <c r="N5" i="14"/>
  <c r="N6" i="14"/>
  <c r="N7" i="14"/>
  <c r="N12" i="14"/>
  <c r="F18" i="8"/>
  <c r="F17" i="8"/>
  <c r="F16" i="8"/>
  <c r="F15" i="8"/>
  <c r="F14" i="8"/>
  <c r="F13" i="8"/>
  <c r="F10" i="8"/>
  <c r="F11" i="8"/>
  <c r="F9" i="8"/>
  <c r="F8" i="8"/>
  <c r="F6" i="8"/>
  <c r="F7" i="8"/>
  <c r="E4" i="8"/>
  <c r="F4" i="8" s="1"/>
  <c r="F19" i="8" l="1"/>
  <c r="F5" i="14" l="1"/>
  <c r="H5" i="14"/>
  <c r="J5" i="14"/>
  <c r="F6" i="14"/>
  <c r="H6" i="14"/>
  <c r="J6" i="14"/>
  <c r="L6" i="14"/>
  <c r="F7" i="14"/>
  <c r="H7" i="14"/>
  <c r="J7" i="14"/>
  <c r="L7" i="14"/>
  <c r="F10" i="14"/>
  <c r="J10" i="14"/>
  <c r="L10" i="14"/>
  <c r="F11" i="14"/>
  <c r="H11" i="14"/>
  <c r="J11" i="14"/>
  <c r="L11" i="14"/>
  <c r="J12" i="14"/>
  <c r="L12" i="14"/>
  <c r="F14" i="14"/>
  <c r="H14" i="14"/>
  <c r="J14" i="14"/>
  <c r="L14" i="14"/>
  <c r="F15" i="14"/>
  <c r="H15" i="14"/>
  <c r="J15" i="14"/>
  <c r="L15" i="14"/>
  <c r="N15" i="14"/>
  <c r="F17" i="14"/>
  <c r="H17" i="14"/>
  <c r="J17" i="14"/>
  <c r="L17" i="14"/>
  <c r="N17" i="14"/>
  <c r="F18" i="14"/>
  <c r="H18" i="14"/>
  <c r="J18" i="14"/>
  <c r="L18" i="14"/>
  <c r="N18" i="14"/>
  <c r="F19" i="14"/>
  <c r="H19" i="14"/>
  <c r="J19" i="14"/>
  <c r="L19" i="14"/>
  <c r="N19" i="14"/>
  <c r="F20" i="14"/>
  <c r="J20" i="14"/>
  <c r="N20" i="14"/>
  <c r="F21" i="14"/>
  <c r="H21" i="14"/>
  <c r="J21" i="14"/>
  <c r="L21" i="14"/>
  <c r="N21" i="14"/>
  <c r="F22" i="14"/>
  <c r="H22" i="14"/>
  <c r="J22" i="14"/>
  <c r="L22" i="14"/>
  <c r="N22" i="14"/>
  <c r="Q12" i="14" l="1"/>
  <c r="Q11" i="14"/>
  <c r="Q5" i="14"/>
  <c r="Q10" i="14"/>
  <c r="Q7" i="14"/>
  <c r="Q6" i="14"/>
  <c r="Q21" i="14"/>
  <c r="Q19" i="14"/>
  <c r="Q20" i="14"/>
  <c r="Q22" i="14"/>
  <c r="Q15" i="14"/>
  <c r="Q14" i="14"/>
  <c r="Q18" i="14"/>
  <c r="Q17" i="14"/>
  <c r="G14" i="6"/>
  <c r="H14" i="6" s="1"/>
  <c r="G13" i="6"/>
  <c r="H13" i="6" s="1"/>
  <c r="G12" i="6"/>
  <c r="H12" i="6" s="1"/>
  <c r="B8" i="12"/>
  <c r="C8" i="12"/>
  <c r="D8" i="12"/>
  <c r="G8" i="12"/>
  <c r="H8" i="12"/>
  <c r="B12" i="12"/>
  <c r="C12" i="12"/>
  <c r="D12" i="12"/>
  <c r="H12" i="12"/>
  <c r="J5" i="12"/>
  <c r="J6" i="12"/>
  <c r="J7" i="12"/>
  <c r="J9" i="12"/>
  <c r="J10" i="12"/>
  <c r="J11" i="12"/>
  <c r="J15" i="12"/>
  <c r="J4" i="12"/>
  <c r="F14" i="12" l="1"/>
  <c r="B14" i="12"/>
  <c r="H14" i="12"/>
  <c r="C14" i="12"/>
  <c r="G14" i="12"/>
  <c r="D14" i="12"/>
  <c r="I13" i="12" l="1"/>
  <c r="I4" i="12"/>
  <c r="I12" i="12"/>
  <c r="I11" i="12"/>
  <c r="I6" i="12"/>
  <c r="I7" i="12"/>
  <c r="I10" i="12"/>
  <c r="I5" i="12"/>
  <c r="I9" i="12"/>
  <c r="I8" i="12"/>
  <c r="G19" i="13"/>
  <c r="G25" i="13" s="1"/>
  <c r="F19" i="13"/>
  <c r="F25" i="13" s="1"/>
  <c r="D25" i="13"/>
  <c r="E25" i="13"/>
  <c r="H25" i="13"/>
  <c r="C19" i="13"/>
  <c r="C24" i="13"/>
  <c r="I14" i="12" l="1"/>
  <c r="C25" i="13"/>
  <c r="J12" i="12" l="1"/>
  <c r="J8" i="12"/>
  <c r="E10" i="11" l="1"/>
  <c r="E16" i="11"/>
  <c r="E12" i="11"/>
  <c r="E13" i="11"/>
  <c r="E9" i="11"/>
  <c r="J14" i="12"/>
  <c r="E8" i="11" l="1"/>
  <c r="E5" i="11"/>
  <c r="E17" i="11"/>
  <c r="E18" i="11" s="1"/>
  <c r="E14" i="11"/>
  <c r="E7" i="11"/>
  <c r="E6" i="11"/>
  <c r="E4" i="11"/>
</calcChain>
</file>

<file path=xl/sharedStrings.xml><?xml version="1.0" encoding="utf-8"?>
<sst xmlns="http://schemas.openxmlformats.org/spreadsheetml/2006/main" count="287" uniqueCount="163">
  <si>
    <t xml:space="preserve">السنة </t>
  </si>
  <si>
    <t xml:space="preserve">كمية الإنتاج </t>
  </si>
  <si>
    <t xml:space="preserve">المحافظة </t>
  </si>
  <si>
    <t xml:space="preserve">نينوى </t>
  </si>
  <si>
    <t>كركوك</t>
  </si>
  <si>
    <t>صلاح الدين</t>
  </si>
  <si>
    <t>النجف</t>
  </si>
  <si>
    <t>كربلاء</t>
  </si>
  <si>
    <t>بابل</t>
  </si>
  <si>
    <t>القادسية</t>
  </si>
  <si>
    <t>ديالى</t>
  </si>
  <si>
    <t>واسط</t>
  </si>
  <si>
    <t>البصرة</t>
  </si>
  <si>
    <t>المثنى</t>
  </si>
  <si>
    <t xml:space="preserve">ذي قار </t>
  </si>
  <si>
    <t>ميسان</t>
  </si>
  <si>
    <t>المحافظة</t>
  </si>
  <si>
    <t>بغداد</t>
  </si>
  <si>
    <t>المديريات</t>
  </si>
  <si>
    <t>الرصافة</t>
  </si>
  <si>
    <t>الكرخ</t>
  </si>
  <si>
    <t>الصدر</t>
  </si>
  <si>
    <t>الشمال</t>
  </si>
  <si>
    <t>الفرات الأوسط</t>
  </si>
  <si>
    <t>الوسط</t>
  </si>
  <si>
    <t>الجنوب</t>
  </si>
  <si>
    <t>%</t>
  </si>
  <si>
    <t>المصدر : وزارة الكهرباء / مركز المعلوماتية / قسم الإحصاء</t>
  </si>
  <si>
    <t xml:space="preserve">محطات الإنتاج </t>
  </si>
  <si>
    <t xml:space="preserve">عدد الوحدات </t>
  </si>
  <si>
    <t xml:space="preserve">عدد الوحدات العاملة </t>
  </si>
  <si>
    <t>المجموع</t>
  </si>
  <si>
    <t>ديزلات ساندة</t>
  </si>
  <si>
    <t>المجموع الكلي</t>
  </si>
  <si>
    <t>عدد المحطات</t>
  </si>
  <si>
    <t>ديزلات وزارة النفط</t>
  </si>
  <si>
    <t xml:space="preserve">جدول (6-5) </t>
  </si>
  <si>
    <t xml:space="preserve">  </t>
  </si>
  <si>
    <t xml:space="preserve">الجهاز المركزي للإحصاء / العراق </t>
  </si>
  <si>
    <t xml:space="preserve"> محطات الإنتاج </t>
  </si>
  <si>
    <t>المحطات الغازية</t>
  </si>
  <si>
    <t>المحطات الكهرومائية</t>
  </si>
  <si>
    <t xml:space="preserve">المحطات البخارية </t>
  </si>
  <si>
    <t>المحطات المتنقلة</t>
  </si>
  <si>
    <t xml:space="preserve">المحطات الكهرومائية </t>
  </si>
  <si>
    <t>سعة اكبر وحدة تصميمية (ميكا واط)</t>
  </si>
  <si>
    <t>مجموع السعة التصميمية للوحدات العاملة (ميكا واط)</t>
  </si>
  <si>
    <t xml:space="preserve"> عدد محطات إنتاج الطاقة الكهربائية حسب المحافظة لسنة 2012</t>
  </si>
  <si>
    <t>نينوى</t>
  </si>
  <si>
    <t>الانبار</t>
  </si>
  <si>
    <t>ذي قار</t>
  </si>
  <si>
    <t>أقليم كردستان</t>
  </si>
  <si>
    <t>دهوك</t>
  </si>
  <si>
    <t>السليمانية</t>
  </si>
  <si>
    <t xml:space="preserve">اربيل </t>
  </si>
  <si>
    <t>المحطات البخارية</t>
  </si>
  <si>
    <t>محطات الديزل</t>
  </si>
  <si>
    <t xml:space="preserve">المحطات الغازية  </t>
  </si>
  <si>
    <t>مجموع السعة التصميمية للوحدات (ميكا واط)</t>
  </si>
  <si>
    <t xml:space="preserve">محطات الديزل </t>
  </si>
  <si>
    <t xml:space="preserve">المنزلي </t>
  </si>
  <si>
    <t xml:space="preserve">التجاري </t>
  </si>
  <si>
    <t>الحكومي</t>
  </si>
  <si>
    <t xml:space="preserve">الزراعي </t>
  </si>
  <si>
    <t xml:space="preserve">الصناعي </t>
  </si>
  <si>
    <t>إجمالي</t>
  </si>
  <si>
    <t>إجمالي العراق</t>
  </si>
  <si>
    <t xml:space="preserve">إجمالي العراق لإنتاج الطاقة الكهربائية </t>
  </si>
  <si>
    <t>إجمالي المحطات</t>
  </si>
  <si>
    <t>إجمالي الديزلات</t>
  </si>
  <si>
    <t xml:space="preserve">قسم إحصاءات البيئة - الجهاز المركزي للإحصاء/ العراق </t>
  </si>
  <si>
    <t>..</t>
  </si>
  <si>
    <t>.. بيانات غير متوفرة</t>
  </si>
  <si>
    <t>نصيب الفرد من الكهرباء المباعة (ميكا واط . ساعة/ سنة)</t>
  </si>
  <si>
    <t xml:space="preserve">جدول (3-5) </t>
  </si>
  <si>
    <t xml:space="preserve">جدول (3-3) </t>
  </si>
  <si>
    <t xml:space="preserve">جدول (3-1) </t>
  </si>
  <si>
    <t xml:space="preserve">جدول (3-2) </t>
  </si>
  <si>
    <t xml:space="preserve"> </t>
  </si>
  <si>
    <t xml:space="preserve">الأنبار </t>
  </si>
  <si>
    <t>تدقيق مجموع النسب</t>
  </si>
  <si>
    <t>تدقيق مجموع الكميات</t>
  </si>
  <si>
    <t xml:space="preserve">نسبة المشاركة </t>
  </si>
  <si>
    <t xml:space="preserve"> كمية الكهرباء      المستوردة + البارجات  (م.و.س) </t>
  </si>
  <si>
    <t>كمية الكهرباء المعدّة للبيع (م.و.س)</t>
  </si>
  <si>
    <t>نصيب الفرد من الكهرباء المعدّة للبيع    (م.و.س/ سنة)</t>
  </si>
  <si>
    <t xml:space="preserve">نصيب الفرد من الكهرباء المعدّة للبيع  (م.و.س) </t>
  </si>
  <si>
    <t>م.و.س/ سنة = ميكا واط . ساعة/ سنة</t>
  </si>
  <si>
    <t xml:space="preserve">م.و.س =  ميكا واط . ساعة </t>
  </si>
  <si>
    <t xml:space="preserve">كمية الإنتاج (م.و.س) </t>
  </si>
  <si>
    <t xml:space="preserve">(م.و.س) </t>
  </si>
  <si>
    <t xml:space="preserve">الطاقة الكهربائية المستوردة من دول الجوار </t>
  </si>
  <si>
    <t>إجمالي مبيعات الطاقة الكهربائية (ميكا واط.ساعة)</t>
  </si>
  <si>
    <t>عدد السكان *</t>
  </si>
  <si>
    <t>نصيب الفرد من الكهرباء المباعة (ميكا واط.ساعة)</t>
  </si>
  <si>
    <t xml:space="preserve">جدول (3-6) </t>
  </si>
  <si>
    <t>النسبة المئوية</t>
  </si>
  <si>
    <t>كمية الطاقة الكهربائية المستلمة من مديريات النقل (المعدّة للبيع) (ميكا واط.ساعة)</t>
  </si>
  <si>
    <t xml:space="preserve"> كمية الكهرباء الإجمالية المنتجة المولّدة (م.و.س) </t>
  </si>
  <si>
    <t>** بضمنها الطاقة المشتراة من إقليم كردستان</t>
  </si>
  <si>
    <t>*** تمثل الطاقة المستوردة من دول الجوار والطاقة المضافة من الاستثمار بضمنها البارجات</t>
  </si>
  <si>
    <t xml:space="preserve">نسبة المشاركة  </t>
  </si>
  <si>
    <t xml:space="preserve">** 2013 </t>
  </si>
  <si>
    <t>** 2014</t>
  </si>
  <si>
    <t>2015 **</t>
  </si>
  <si>
    <t>2016 **</t>
  </si>
  <si>
    <t>* 2012</t>
  </si>
  <si>
    <t>** كمية إنتاج الكهرباء بإستثناء إنتاج محطات إقليم كردستان</t>
  </si>
  <si>
    <t>* كمية إنتاج الكهرباء بضمنها إنتاج محطات إقليم كردستان</t>
  </si>
  <si>
    <r>
      <t xml:space="preserve">نصيب الفرد من الكهرباء في الساعة (ميكا واط.ساعة) = نصيب الفرد من الكهرباء (ميكا واط . ساعة/سنة) </t>
    </r>
    <r>
      <rPr>
        <b/>
        <sz val="10"/>
        <color rgb="FF632523"/>
        <rFont val="Arial"/>
        <family val="2"/>
      </rPr>
      <t>÷</t>
    </r>
    <r>
      <rPr>
        <b/>
        <sz val="9"/>
        <color rgb="FF632523"/>
        <rFont val="Arial"/>
        <family val="2"/>
      </rPr>
      <t xml:space="preserve"> (365 يوم24x ساعة)</t>
    </r>
  </si>
  <si>
    <r>
      <t xml:space="preserve">نصيب الفرد من الكهرباء (ميكا واط . ساعة) = نصيب الفرد من الكهرباء (ميكا واط . ساعة/سنة) </t>
    </r>
    <r>
      <rPr>
        <b/>
        <sz val="10"/>
        <color rgb="FF632523"/>
        <rFont val="Arial"/>
        <family val="2"/>
      </rPr>
      <t>÷</t>
    </r>
    <r>
      <rPr>
        <b/>
        <sz val="9"/>
        <color rgb="FF632523"/>
        <rFont val="Arial"/>
        <family val="2"/>
      </rPr>
      <t xml:space="preserve"> (365 يوم24x ساعة)</t>
    </r>
  </si>
  <si>
    <t>2017 **</t>
  </si>
  <si>
    <t xml:space="preserve">كمية إنتاج الطاقة الكهربائية للسنوات (2012 - 2017) </t>
  </si>
  <si>
    <t>كمية الطاقة الكهربائية الإجمالية المنتجة المولّـدة والمستوردة والمعـدّة للبيع ونصيب الفرد مـن الكهرباء المعدّة للبيع للسنوات (2012 - 2017)</t>
  </si>
  <si>
    <t>عدد محطات إنتاج الطاقة الكهربائية والكمية المنتجة ونسبة المشاركة لسنة 2017</t>
  </si>
  <si>
    <t>عدد محطات ووحدات إنتاج الطاقة الكهربائية والسعة التصميمية ومعدل الإنتاج الفعلي ونسبة المشاركة لسنة 2017</t>
  </si>
  <si>
    <t>كمية الطاقة الكهربائية المستلمة من مديريات النقل (الكهرباء المعدّة للبيع) وكمية الضائعات ونسبها المئوية وإجمالي مبيعات الطاقة الكهربائية حسب المحافظة لسنة 2017</t>
  </si>
  <si>
    <t>توزيع الطاقة الكهربائية المباعة حسب أصناف الإستهلاك موزّعة على المديريات والمحافظات لسنة 2017</t>
  </si>
  <si>
    <t>نصيب الفرد من الطاقة الكهربائية المباعة حسب المحافظة لسنة 2017</t>
  </si>
  <si>
    <t>عدد محطات أنتاج الطاقة الكهربائية حسب النوع</t>
  </si>
  <si>
    <t>الطاقة الكهربائية المشتراة من إقليم كردستان</t>
  </si>
  <si>
    <t>معدل الإنتاج الفعلّي (ميكا واط)</t>
  </si>
  <si>
    <t xml:space="preserve">جدول (3-7) </t>
  </si>
  <si>
    <t>إجمالي بغداد</t>
  </si>
  <si>
    <t>المصدر : وزارة الكهرباء / مركز المعلوماتية والنظم / قسم الإحصاء</t>
  </si>
  <si>
    <t xml:space="preserve">صلاح الدين </t>
  </si>
  <si>
    <t>الطاقة المولّدة من الديزل</t>
  </si>
  <si>
    <t>الأنبار</t>
  </si>
  <si>
    <t xml:space="preserve">الطاقة الكهربائية المضافة الى الشبكة الكهربائية من الاستثمار </t>
  </si>
  <si>
    <t xml:space="preserve">اجمالي الطاقة الكهربائية المستوردة + الطاقة المشتراة من إقليم كردستان + الطاقة المضافة من الإستثمار </t>
  </si>
  <si>
    <r>
      <t xml:space="preserve">محطات الديزل + ديزلات هونداي + ديزلات </t>
    </r>
    <r>
      <rPr>
        <b/>
        <sz val="10"/>
        <rFont val="Times New Roman"/>
        <family val="1"/>
        <scheme val="major"/>
      </rPr>
      <t>STX</t>
    </r>
  </si>
  <si>
    <t>ملاحظة : لاتوجد كمية للطاقة الكهربائية من البارجات لسنة 2017 بسبب الازمة المالية وانهاء عقد الشركة</t>
  </si>
  <si>
    <t xml:space="preserve">الطاقة المستوردة </t>
  </si>
  <si>
    <t>* كمية الطاقة الكهربائية (المعدّة للبيع) في المحافظات (بابل، كربلاء، النجف،القادسية والمثنى) بضمنها الطاقة المولّدة من ديزلات حكومية يتم نصبها في حالات الطوارئ</t>
  </si>
  <si>
    <t>ملاحظة : كمية ضائعات الطاقة الكهربائية في المحافظات بضمنها الإستهلاك الداخلي للكهرباء داخل محطات إنتاج الطاقة الكهربائية وايضاً في حالة كونها تشمل مجمع سكني</t>
  </si>
  <si>
    <t>ملاحظة : كمية الطاقة الكهربائية بالنسبة للمتجاوزين محسوبة ضمناً مع مجموع الطاقة المباعة لكل صنف من أصناف الإستهلاك في كل المحافظات</t>
  </si>
  <si>
    <t xml:space="preserve">* عدد السكان حسب تقديرات الجهاز المركزي للإحصاء، بناءاً على ماشهده العراق من حملات قتل وإبادة جماعية مارسها داعش وقوى إرهابية ضد العراقيين والدمار الذي لحق البلاد بسبب الأوضاع الأمنية غير المستقرة التي مر بها البلد ، تم إعداد إسقاطات سكانية جديدة بناءاً على فرضيات سكانية تتلائم مع واقع البلد من حيث تخفيض الخصوبة وتوقع العمرعند الولادة </t>
  </si>
  <si>
    <t>المحطات الغازية *</t>
  </si>
  <si>
    <t>المحطات المتنقلة **</t>
  </si>
  <si>
    <t>** لا توجد كميات إنتاج للطاقة الكهربائية للمحطات المتنقلة بسبب عطل هذه المحطات</t>
  </si>
  <si>
    <t>* عدد المحطات الغازية يمثل المحطات العاملة فقط</t>
  </si>
  <si>
    <t>الكهرباء المعدة للبيع</t>
  </si>
  <si>
    <t>نسبة الضائعات</t>
  </si>
  <si>
    <t>المستلمة - المباعة</t>
  </si>
  <si>
    <t xml:space="preserve">جدول (3-4) </t>
  </si>
  <si>
    <t>جدول (3-8)</t>
  </si>
  <si>
    <t>كل الضائعات</t>
  </si>
  <si>
    <t xml:space="preserve">كمية الضائعات </t>
  </si>
  <si>
    <t>ضائعات الطاقة الكهربائية (ميكا واط.ساعة)</t>
  </si>
  <si>
    <t xml:space="preserve">الإستهلاك الداخلي </t>
  </si>
  <si>
    <t>مجموع الضائعات بضمنها الإستهلاك الداخلي</t>
  </si>
  <si>
    <t>كمية الطاقة الكهربائية المستلمة من مديريات النقل</t>
  </si>
  <si>
    <t xml:space="preserve"> (ميكا واط.ساعة)</t>
  </si>
  <si>
    <t xml:space="preserve">مجموع كمية الطاقة الكهربائية المستلمة من مديريات النقل (المعدّة للبيع) </t>
  </si>
  <si>
    <t>* عدد السكان حسب تقديرات الجهاز المركزي للإحصاء عدا اقليم كردستان بإستثناء سنة (2012) بضمنها سكان إقليم كردستان</t>
  </si>
  <si>
    <t>**** تمثل الطاقة المشتراة من إقليم كردستان والطاقة المستوردة من دول الجوار والطاقة المضافة من الاستثمار مع العلم بعدم وجود طاقة كهربائية من البارجات لسنة 2017 بسبب الازمة المالية وإنهاء عقد الشركة</t>
  </si>
  <si>
    <t xml:space="preserve">ملاحظة : عدد السكان للسنوات (2015 ، 2016 ، 2017) حسب تقديرات الجهاز المركزي للإحصاء، وبناءاً على ماشهده العراق من حملات قتل وإبادة جماعية مارسها داعش وقوى إرهابية ضد العراقيين والدمار الذي لحق البلاد بسبب الأوضاع الأمنية غير المستقرة التي مر بها البلد ، تم إعداد إسقاطات سكانية جديدة بناءاً على فرضيات سكانية تتلائم مع واقع البلد من حيث تخفيض الخصوبة وتوقع العمرعند الولادة </t>
  </si>
  <si>
    <t>إجمالي منظومة الطاقة الكهربائية في العراق</t>
  </si>
  <si>
    <t xml:space="preserve">ملاحظة : البيانات في الخلية المضللة تمثل المعدل </t>
  </si>
  <si>
    <t>عدد محطات إنتاج الطاقة الكهربائية الكلّي حسب النوع والمحافظة لسنة 2017</t>
  </si>
  <si>
    <r>
      <t>ملاحظة : المحطات المتنقلة عددها (</t>
    </r>
    <r>
      <rPr>
        <b/>
        <sz val="9"/>
        <color rgb="FF632523"/>
        <rFont val="Times New Roman"/>
        <family val="1"/>
        <scheme val="major"/>
      </rPr>
      <t>6</t>
    </r>
    <r>
      <rPr>
        <b/>
        <sz val="9"/>
        <color rgb="FF632523"/>
        <rFont val="Arial"/>
        <family val="2"/>
      </rPr>
      <t xml:space="preserve">) محطات وعائديتها ليست الى محافظة معينة </t>
    </r>
  </si>
  <si>
    <t>إجمالي مبيعات الطاقة الكهربائية من مديريات التوزيع (ميكا واط.ساعة)</t>
  </si>
  <si>
    <t>أصناف الإستهلاك (ميكا واط.ساعة)</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</si>
</sst>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0000"/>
    <numFmt numFmtId="165" formatCode="0.0000"/>
    <numFmt numFmtId="166" formatCode="0.0"/>
    <numFmt numFmtId="167" formatCode="#,##0.0"/>
    <numFmt numFmtId="168" formatCode="_-* #,##0_-;\-* #,##0_-;_-* &quot;-&quot;??_-;_-@_-"/>
    <numFmt numFmtId="169" formatCode="#,##0.00000"/>
  </numFmts>
  <fonts count="29" x14ac:knownFonts="1">
    <font>
      <sz val="10"/>
      <name val="Arial"/>
    </font>
    <font>
      <sz val="10"/>
      <name val="Arial"/>
      <family val="2"/>
    </font>
    <font>
      <b/>
      <sz val="12"/>
      <name val="Simplified Arabic"/>
      <family val="1"/>
    </font>
    <font>
      <sz val="8"/>
      <name val="Arial"/>
      <family val="2"/>
    </font>
    <font>
      <b/>
      <sz val="10"/>
      <name val="Simplified Arabic"/>
      <family val="1"/>
    </font>
    <font>
      <b/>
      <sz val="12"/>
      <name val="Arial"/>
      <family val="2"/>
    </font>
    <font>
      <b/>
      <sz val="10"/>
      <name val="Times New Roman"/>
      <family val="1"/>
    </font>
    <font>
      <b/>
      <sz val="9"/>
      <name val="Simplified Arabic"/>
      <family val="1"/>
    </font>
    <font>
      <b/>
      <sz val="11"/>
      <name val="Simplified Arabic"/>
      <family val="1"/>
    </font>
    <font>
      <b/>
      <sz val="9"/>
      <name val="Arial"/>
      <family val="2"/>
    </font>
    <font>
      <b/>
      <sz val="10"/>
      <name val="Arial"/>
      <family val="2"/>
    </font>
    <font>
      <sz val="10"/>
      <name val="Arial"/>
      <family val="2"/>
    </font>
    <font>
      <b/>
      <sz val="9"/>
      <name val="Times New Roman"/>
      <family val="1"/>
    </font>
    <font>
      <b/>
      <sz val="10"/>
      <color theme="0"/>
      <name val="Arial"/>
      <family val="2"/>
    </font>
    <font>
      <b/>
      <sz val="10"/>
      <color theme="1"/>
      <name val="Arial"/>
      <family val="2"/>
    </font>
    <font>
      <b/>
      <sz val="12"/>
      <color theme="1"/>
      <name val="Arial"/>
      <family val="2"/>
    </font>
    <font>
      <b/>
      <sz val="9"/>
      <color rgb="FF632523"/>
      <name val="Arial"/>
      <family val="2"/>
    </font>
    <font>
      <b/>
      <sz val="9"/>
      <color rgb="FF632523"/>
      <name val="Arial"/>
      <family val="2"/>
      <scheme val="minor"/>
    </font>
    <font>
      <sz val="10"/>
      <color rgb="FF632523"/>
      <name val="Arial"/>
      <family val="2"/>
    </font>
    <font>
      <b/>
      <sz val="10"/>
      <color rgb="FF632523"/>
      <name val="Arial"/>
      <family val="2"/>
    </font>
    <font>
      <b/>
      <sz val="9"/>
      <color rgb="FF632523"/>
      <name val="Times New Roman"/>
      <family val="1"/>
    </font>
    <font>
      <b/>
      <sz val="12"/>
      <color rgb="FF632523"/>
      <name val="Arial"/>
      <family val="2"/>
    </font>
    <font>
      <b/>
      <sz val="10"/>
      <color theme="1"/>
      <name val="Times New Roman"/>
      <family val="1"/>
    </font>
    <font>
      <b/>
      <sz val="9"/>
      <color theme="1"/>
      <name val="Arial"/>
      <family val="2"/>
    </font>
    <font>
      <b/>
      <sz val="10"/>
      <color theme="0"/>
      <name val="Arial"/>
      <family val="2"/>
      <scheme val="minor"/>
    </font>
    <font>
      <b/>
      <sz val="10"/>
      <name val="Arial"/>
      <family val="2"/>
      <scheme val="minor"/>
    </font>
    <font>
      <b/>
      <sz val="10"/>
      <name val="Times New Roman"/>
      <family val="1"/>
      <scheme val="major"/>
    </font>
    <font>
      <b/>
      <sz val="11"/>
      <name val="Arial"/>
      <family val="2"/>
    </font>
    <font>
      <b/>
      <sz val="9"/>
      <color rgb="FF632523"/>
      <name val="Times New Roman"/>
      <family val="1"/>
      <scheme val="major"/>
    </font>
  </fonts>
  <fills count="12">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DE9FD"/>
        <bgColor indexed="64"/>
      </patternFill>
    </fill>
    <fill>
      <patternFill patternType="solid">
        <fgColor rgb="FF660033"/>
        <bgColor indexed="64"/>
      </patternFill>
    </fill>
    <fill>
      <patternFill patternType="solid">
        <fgColor rgb="FFFFB7DB"/>
        <bgColor indexed="64"/>
      </patternFill>
    </fill>
    <fill>
      <patternFill patternType="solid">
        <fgColor rgb="FFFFFF00"/>
        <bgColor indexed="64"/>
      </patternFill>
    </fill>
    <fill>
      <patternFill patternType="solid">
        <fgColor rgb="FFFEF4FE"/>
        <bgColor indexed="64"/>
      </patternFill>
    </fill>
    <fill>
      <patternFill patternType="solid">
        <fgColor rgb="FFFF93C9"/>
        <bgColor indexed="64"/>
      </patternFill>
    </fill>
  </fills>
  <borders count="23">
    <border>
      <left/>
      <right/>
      <top/>
      <bottom/>
      <diagonal/>
    </border>
    <border>
      <left/>
      <right/>
      <top/>
      <bottom style="thin">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hair">
        <color indexed="64"/>
      </top>
      <bottom/>
      <diagonal/>
    </border>
    <border>
      <left/>
      <right/>
      <top style="double">
        <color indexed="64"/>
      </top>
      <bottom/>
      <diagonal/>
    </border>
    <border>
      <left/>
      <right/>
      <top style="thin">
        <color indexed="64"/>
      </top>
      <bottom style="double">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hair">
        <color indexed="64"/>
      </bottom>
      <diagonal/>
    </border>
    <border>
      <left/>
      <right/>
      <top style="double">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double">
        <color indexed="64"/>
      </top>
      <bottom style="hair">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61">
    <xf numFmtId="0" fontId="0" fillId="0" borderId="0" xfId="0"/>
    <xf numFmtId="0" fontId="2" fillId="0" borderId="0" xfId="0" applyFont="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right" vertical="center" wrapText="1"/>
    </xf>
    <xf numFmtId="0" fontId="8"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0" fontId="0" fillId="0" borderId="0" xfId="0" applyAlignment="1"/>
    <xf numFmtId="43" fontId="0" fillId="0" borderId="0" xfId="1" applyFont="1"/>
    <xf numFmtId="0" fontId="0" fillId="0" borderId="0" xfId="0" applyNumberFormat="1"/>
    <xf numFmtId="0" fontId="11" fillId="0" borderId="0" xfId="0" applyFont="1"/>
    <xf numFmtId="43" fontId="9" fillId="0" borderId="0" xfId="1" applyFont="1" applyBorder="1" applyAlignment="1">
      <alignment horizontal="right" vertical="center" readingOrder="2"/>
    </xf>
    <xf numFmtId="0" fontId="9" fillId="0" borderId="5" xfId="0" applyFont="1" applyBorder="1" applyAlignment="1">
      <alignment vertical="center" wrapText="1" readingOrder="2"/>
    </xf>
    <xf numFmtId="0" fontId="6" fillId="0" borderId="4" xfId="0" applyFont="1" applyFill="1" applyBorder="1" applyAlignment="1">
      <alignment horizontal="right" vertical="center" wrapText="1"/>
    </xf>
    <xf numFmtId="1" fontId="6" fillId="0" borderId="0" xfId="0" applyNumberFormat="1" applyFont="1" applyFill="1" applyBorder="1" applyAlignment="1">
      <alignment horizontal="center" vertical="center" wrapText="1"/>
    </xf>
    <xf numFmtId="0" fontId="10" fillId="0" borderId="6" xfId="0" applyFont="1" applyBorder="1" applyAlignment="1">
      <alignment horizontal="right" vertical="center" wrapText="1"/>
    </xf>
    <xf numFmtId="0" fontId="6" fillId="0" borderId="4" xfId="0" applyFont="1" applyBorder="1" applyAlignment="1">
      <alignment vertical="center" wrapText="1"/>
    </xf>
    <xf numFmtId="2" fontId="6" fillId="0" borderId="4" xfId="0" applyNumberFormat="1" applyFont="1" applyFill="1" applyBorder="1" applyAlignment="1">
      <alignment vertical="center" wrapText="1"/>
    </xf>
    <xf numFmtId="164" fontId="6" fillId="0" borderId="4" xfId="0" applyNumberFormat="1" applyFont="1" applyFill="1" applyBorder="1" applyAlignment="1">
      <alignment vertical="center" wrapText="1"/>
    </xf>
    <xf numFmtId="0" fontId="4" fillId="0" borderId="12" xfId="0" applyFont="1" applyFill="1" applyBorder="1" applyAlignment="1">
      <alignment horizontal="right" vertical="center" wrapText="1"/>
    </xf>
    <xf numFmtId="0" fontId="4" fillId="0" borderId="12" xfId="0" applyFont="1" applyBorder="1" applyAlignment="1">
      <alignment horizontal="right" vertical="center" wrapText="1"/>
    </xf>
    <xf numFmtId="0" fontId="4" fillId="0" borderId="2"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0" borderId="4" xfId="0" applyFont="1" applyBorder="1" applyAlignment="1">
      <alignment horizontal="right" vertical="center" wrapText="1"/>
    </xf>
    <xf numFmtId="1" fontId="6" fillId="0" borderId="0" xfId="1" applyNumberFormat="1" applyFont="1" applyFill="1" applyBorder="1" applyAlignment="1">
      <alignment horizontal="left" vertical="center" wrapText="1" readingOrder="2"/>
    </xf>
    <xf numFmtId="1" fontId="6" fillId="0" borderId="2" xfId="1" applyNumberFormat="1" applyFont="1" applyFill="1" applyBorder="1" applyAlignment="1">
      <alignment horizontal="left" vertical="center" wrapText="1" readingOrder="2"/>
    </xf>
    <xf numFmtId="1" fontId="6" fillId="0" borderId="0" xfId="1" applyNumberFormat="1" applyFont="1" applyBorder="1" applyAlignment="1">
      <alignment horizontal="left" vertical="center" wrapText="1" readingOrder="2"/>
    </xf>
    <xf numFmtId="1" fontId="6" fillId="0" borderId="2" xfId="1" applyNumberFormat="1" applyFont="1" applyBorder="1" applyAlignment="1">
      <alignment horizontal="left" vertical="center" wrapText="1" readingOrder="2"/>
    </xf>
    <xf numFmtId="167" fontId="6" fillId="0" borderId="2" xfId="1" applyNumberFormat="1" applyFont="1" applyBorder="1" applyAlignment="1">
      <alignment horizontal="left" vertical="center" wrapText="1" readingOrder="2"/>
    </xf>
    <xf numFmtId="3" fontId="6" fillId="0" borderId="0" xfId="1" applyNumberFormat="1" applyFont="1" applyBorder="1" applyAlignment="1">
      <alignment horizontal="left" vertical="center" wrapText="1" readingOrder="2"/>
    </xf>
    <xf numFmtId="3" fontId="6" fillId="0" borderId="2" xfId="1" applyNumberFormat="1" applyFont="1" applyBorder="1" applyAlignment="1">
      <alignment horizontal="left" vertical="center" wrapText="1" readingOrder="2"/>
    </xf>
    <xf numFmtId="3" fontId="6" fillId="0" borderId="11" xfId="1" applyNumberFormat="1" applyFont="1" applyBorder="1" applyAlignment="1">
      <alignment horizontal="left" vertical="center" wrapText="1" readingOrder="2"/>
    </xf>
    <xf numFmtId="3" fontId="6" fillId="0" borderId="1" xfId="1" applyNumberFormat="1" applyFont="1" applyBorder="1" applyAlignment="1">
      <alignment horizontal="left" vertical="center" wrapText="1" readingOrder="2"/>
    </xf>
    <xf numFmtId="167" fontId="6" fillId="0" borderId="0" xfId="1" applyNumberFormat="1" applyFont="1" applyFill="1" applyBorder="1" applyAlignment="1">
      <alignment horizontal="left" vertical="center" wrapText="1" readingOrder="2"/>
    </xf>
    <xf numFmtId="3" fontId="6" fillId="0" borderId="4" xfId="0" applyNumberFormat="1" applyFont="1" applyFill="1" applyBorder="1" applyAlignment="1">
      <alignment horizontal="left" vertical="center" wrapText="1"/>
    </xf>
    <xf numFmtId="3" fontId="6" fillId="0" borderId="4" xfId="0" applyNumberFormat="1" applyFont="1" applyFill="1" applyBorder="1" applyAlignment="1">
      <alignment vertical="center" wrapText="1"/>
    </xf>
    <xf numFmtId="0" fontId="6" fillId="0" borderId="8" xfId="0" applyFont="1" applyFill="1" applyBorder="1" applyAlignment="1">
      <alignment horizontal="right" vertical="center" wrapText="1"/>
    </xf>
    <xf numFmtId="0" fontId="10" fillId="0" borderId="4" xfId="0" applyFont="1" applyFill="1" applyBorder="1" applyAlignment="1">
      <alignment horizontal="right" vertical="center" wrapText="1"/>
    </xf>
    <xf numFmtId="0" fontId="10" fillId="0" borderId="2" xfId="0" applyFont="1" applyFill="1" applyBorder="1" applyAlignment="1">
      <alignment horizontal="right" vertical="center" wrapText="1"/>
    </xf>
    <xf numFmtId="0" fontId="10" fillId="0" borderId="15" xfId="0" applyFont="1" applyFill="1" applyBorder="1" applyAlignment="1">
      <alignment horizontal="right" vertical="center" wrapText="1"/>
    </xf>
    <xf numFmtId="0" fontId="9" fillId="0" borderId="0" xfId="0" applyFont="1" applyBorder="1" applyAlignment="1">
      <alignment horizontal="right" vertical="center" wrapText="1"/>
    </xf>
    <xf numFmtId="3" fontId="6" fillId="0" borderId="6" xfId="0" applyNumberFormat="1" applyFont="1" applyFill="1" applyBorder="1" applyAlignment="1">
      <alignment horizontal="left" vertical="center" wrapText="1"/>
    </xf>
    <xf numFmtId="0" fontId="10" fillId="3" borderId="15" xfId="0" applyFont="1" applyFill="1" applyBorder="1" applyAlignment="1">
      <alignment horizontal="right" vertical="center" wrapText="1"/>
    </xf>
    <xf numFmtId="0" fontId="6" fillId="0" borderId="15" xfId="0" applyFont="1" applyBorder="1" applyAlignment="1">
      <alignment horizontal="right" vertical="center" wrapText="1"/>
    </xf>
    <xf numFmtId="0" fontId="10" fillId="2" borderId="10" xfId="0" applyFont="1" applyFill="1" applyBorder="1" applyAlignment="1">
      <alignment horizontal="right" vertical="center"/>
    </xf>
    <xf numFmtId="43" fontId="10" fillId="2" borderId="10" xfId="1" applyFont="1" applyFill="1" applyBorder="1" applyAlignment="1">
      <alignment horizontal="right" vertical="center" wrapText="1"/>
    </xf>
    <xf numFmtId="43" fontId="0" fillId="0" borderId="11" xfId="1" applyFont="1" applyBorder="1"/>
    <xf numFmtId="0" fontId="0" fillId="0" borderId="11" xfId="0" applyBorder="1"/>
    <xf numFmtId="167" fontId="6" fillId="0" borderId="0" xfId="1" applyNumberFormat="1" applyFont="1" applyBorder="1" applyAlignment="1">
      <alignment horizontal="left" vertical="center" wrapText="1" readingOrder="2"/>
    </xf>
    <xf numFmtId="3" fontId="6" fillId="0" borderId="15" xfId="1" applyNumberFormat="1" applyFont="1" applyBorder="1" applyAlignment="1">
      <alignment horizontal="left" vertical="center" wrapText="1" readingOrder="2"/>
    </xf>
    <xf numFmtId="1" fontId="6" fillId="0" borderId="15" xfId="1" applyNumberFormat="1" applyFont="1" applyBorder="1" applyAlignment="1">
      <alignment horizontal="left" vertical="center" wrapText="1" readingOrder="2"/>
    </xf>
    <xf numFmtId="3" fontId="6" fillId="0" borderId="15" xfId="1" applyNumberFormat="1" applyFont="1" applyFill="1" applyBorder="1" applyAlignment="1">
      <alignment horizontal="left" vertical="center" wrapText="1" readingOrder="2"/>
    </xf>
    <xf numFmtId="1" fontId="6" fillId="0" borderId="15" xfId="1" applyNumberFormat="1" applyFont="1" applyFill="1" applyBorder="1" applyAlignment="1">
      <alignment horizontal="left" vertical="center" wrapText="1" readingOrder="2"/>
    </xf>
    <xf numFmtId="167" fontId="6" fillId="0" borderId="15" xfId="1" applyNumberFormat="1" applyFont="1" applyFill="1" applyBorder="1" applyAlignment="1">
      <alignment horizontal="left" vertical="center" wrapText="1" readingOrder="2"/>
    </xf>
    <xf numFmtId="43" fontId="9" fillId="0" borderId="0" xfId="1" applyFont="1" applyBorder="1" applyAlignment="1">
      <alignment horizontal="right" vertical="center" wrapText="1" readingOrder="1"/>
    </xf>
    <xf numFmtId="0" fontId="0" fillId="0" borderId="15" xfId="0" applyBorder="1"/>
    <xf numFmtId="0" fontId="2" fillId="0" borderId="2" xfId="0" applyFont="1" applyBorder="1" applyAlignment="1">
      <alignment horizontal="center" vertical="center" wrapText="1"/>
    </xf>
    <xf numFmtId="43" fontId="9" fillId="0" borderId="2" xfId="1" applyFont="1" applyBorder="1" applyAlignment="1">
      <alignment horizontal="righ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6" fillId="0" borderId="15" xfId="0" applyFont="1" applyBorder="1" applyAlignment="1">
      <alignment horizontal="left" vertical="center" wrapText="1"/>
    </xf>
    <xf numFmtId="168" fontId="6" fillId="0" borderId="15" xfId="1" applyNumberFormat="1" applyFont="1" applyBorder="1"/>
    <xf numFmtId="1" fontId="6" fillId="4" borderId="2" xfId="1" applyNumberFormat="1" applyFont="1" applyFill="1" applyBorder="1" applyAlignment="1">
      <alignment horizontal="left" vertical="center" wrapText="1" readingOrder="2"/>
    </xf>
    <xf numFmtId="1" fontId="6" fillId="4" borderId="8" xfId="1" applyNumberFormat="1" applyFont="1" applyFill="1" applyBorder="1" applyAlignment="1">
      <alignment horizontal="left" vertical="center" wrapText="1" readingOrder="2"/>
    </xf>
    <xf numFmtId="0" fontId="9" fillId="0" borderId="3" xfId="0" applyFont="1" applyBorder="1" applyAlignment="1">
      <alignment vertical="center" wrapText="1"/>
    </xf>
    <xf numFmtId="0" fontId="10" fillId="0" borderId="4" xfId="0" applyFont="1" applyFill="1" applyBorder="1" applyAlignment="1">
      <alignment horizontal="right" vertical="center" wrapText="1"/>
    </xf>
    <xf numFmtId="3" fontId="6" fillId="0" borderId="12" xfId="1" applyNumberFormat="1" applyFont="1" applyBorder="1" applyAlignment="1">
      <alignment horizontal="left" vertical="center" wrapText="1"/>
    </xf>
    <xf numFmtId="3" fontId="6" fillId="0" borderId="9" xfId="1" applyNumberFormat="1" applyFont="1" applyBorder="1" applyAlignment="1">
      <alignment horizontal="left" vertical="center" wrapText="1"/>
    </xf>
    <xf numFmtId="3" fontId="6" fillId="0" borderId="2" xfId="1" applyNumberFormat="1" applyFont="1" applyBorder="1" applyAlignment="1">
      <alignment horizontal="left" vertical="center" wrapText="1"/>
    </xf>
    <xf numFmtId="3" fontId="6" fillId="0" borderId="7" xfId="1" applyNumberFormat="1" applyFont="1" applyBorder="1" applyAlignment="1">
      <alignment horizontal="left" vertical="center" wrapText="1"/>
    </xf>
    <xf numFmtId="3" fontId="6" fillId="0" borderId="4" xfId="1" applyNumberFormat="1" applyFont="1" applyBorder="1" applyAlignment="1">
      <alignment horizontal="left" vertical="center" wrapText="1"/>
    </xf>
    <xf numFmtId="0" fontId="5" fillId="0" borderId="0" xfId="0" applyFont="1" applyAlignment="1">
      <alignment horizontal="center" vertical="center" wrapText="1"/>
    </xf>
    <xf numFmtId="0" fontId="10" fillId="0" borderId="4" xfId="0" applyFont="1" applyFill="1" applyBorder="1" applyAlignment="1">
      <alignment horizontal="right" vertical="center" wrapText="1"/>
    </xf>
    <xf numFmtId="0" fontId="6" fillId="0" borderId="4" xfId="0" applyFont="1" applyBorder="1" applyAlignment="1">
      <alignment horizontal="left" vertical="center" wrapText="1"/>
    </xf>
    <xf numFmtId="0" fontId="4" fillId="0" borderId="15" xfId="0" applyFont="1" applyBorder="1" applyAlignment="1">
      <alignment vertical="center" wrapText="1"/>
    </xf>
    <xf numFmtId="1" fontId="0" fillId="5" borderId="0" xfId="0" applyNumberFormat="1" applyFill="1"/>
    <xf numFmtId="0" fontId="0" fillId="5" borderId="0" xfId="0" applyFill="1"/>
    <xf numFmtId="0" fontId="5" fillId="0" borderId="0" xfId="0" applyFont="1" applyAlignment="1">
      <alignment vertical="center" wrapText="1"/>
    </xf>
    <xf numFmtId="3" fontId="6" fillId="0" borderId="6" xfId="0" applyNumberFormat="1" applyFont="1" applyFill="1" applyBorder="1" applyAlignment="1">
      <alignment vertical="center" wrapText="1"/>
    </xf>
    <xf numFmtId="0" fontId="10" fillId="0" borderId="0" xfId="0" applyFont="1" applyBorder="1" applyAlignment="1">
      <alignment horizontal="right" vertical="center" wrapText="1"/>
    </xf>
    <xf numFmtId="3" fontId="6" fillId="0" borderId="0" xfId="0" applyNumberFormat="1" applyFont="1" applyFill="1" applyBorder="1" applyAlignment="1">
      <alignment vertical="center" wrapText="1" readingOrder="2"/>
    </xf>
    <xf numFmtId="3" fontId="6" fillId="0" borderId="0" xfId="0" applyNumberFormat="1" applyFont="1" applyFill="1" applyBorder="1" applyAlignment="1">
      <alignment horizontal="left" vertical="center" wrapText="1" readingOrder="1"/>
    </xf>
    <xf numFmtId="3" fontId="6" fillId="0" borderId="0" xfId="0" applyNumberFormat="1" applyFont="1" applyFill="1" applyBorder="1" applyAlignment="1">
      <alignment horizontal="left" vertical="center" wrapText="1"/>
    </xf>
    <xf numFmtId="0" fontId="4" fillId="0" borderId="5" xfId="0" applyFont="1" applyBorder="1" applyAlignment="1">
      <alignment horizontal="right" vertical="center" wrapText="1"/>
    </xf>
    <xf numFmtId="3" fontId="6" fillId="0" borderId="5" xfId="0" applyNumberFormat="1" applyFont="1" applyBorder="1" applyAlignment="1">
      <alignment horizontal="left" vertical="center" wrapText="1"/>
    </xf>
    <xf numFmtId="3" fontId="6" fillId="4" borderId="0" xfId="0" applyNumberFormat="1" applyFont="1" applyFill="1" applyBorder="1" applyAlignment="1">
      <alignment horizontal="left" vertical="center" wrapText="1"/>
    </xf>
    <xf numFmtId="0" fontId="0" fillId="0" borderId="0" xfId="0" applyBorder="1" applyAlignment="1"/>
    <xf numFmtId="0" fontId="0" fillId="0" borderId="0" xfId="0" applyBorder="1"/>
    <xf numFmtId="0" fontId="5" fillId="0" borderId="13" xfId="0" applyFont="1" applyBorder="1" applyAlignment="1">
      <alignment vertical="center" wrapText="1"/>
    </xf>
    <xf numFmtId="43" fontId="5" fillId="0" borderId="0" xfId="1" applyFont="1" applyAlignment="1">
      <alignment vertical="center" wrapText="1"/>
    </xf>
    <xf numFmtId="0" fontId="6" fillId="0" borderId="3" xfId="0" applyFont="1" applyBorder="1" applyAlignment="1">
      <alignment horizontal="right" vertical="center"/>
    </xf>
    <xf numFmtId="0" fontId="12" fillId="0" borderId="11" xfId="0" applyFont="1" applyBorder="1" applyAlignment="1">
      <alignment vertical="center" wrapText="1"/>
    </xf>
    <xf numFmtId="3" fontId="6" fillId="4" borderId="1" xfId="1" applyNumberFormat="1" applyFont="1" applyFill="1" applyBorder="1" applyAlignment="1">
      <alignment horizontal="left" vertical="center" wrapText="1" readingOrder="2"/>
    </xf>
    <xf numFmtId="3" fontId="6" fillId="0" borderId="8" xfId="1" applyNumberFormat="1" applyFont="1" applyBorder="1" applyAlignment="1">
      <alignment horizontal="left" vertical="center" wrapText="1" readingOrder="2"/>
    </xf>
    <xf numFmtId="166" fontId="0" fillId="0" borderId="0" xfId="0" applyNumberFormat="1"/>
    <xf numFmtId="165" fontId="6" fillId="0" borderId="0" xfId="0" applyNumberFormat="1" applyFont="1" applyFill="1" applyBorder="1" applyAlignment="1">
      <alignment horizontal="right" vertical="center" wrapText="1"/>
    </xf>
    <xf numFmtId="43" fontId="13" fillId="7" borderId="5" xfId="1" applyFont="1" applyFill="1" applyBorder="1" applyAlignment="1">
      <alignment horizontal="right" vertical="center" wrapText="1"/>
    </xf>
    <xf numFmtId="3" fontId="6" fillId="6" borderId="15" xfId="1" applyNumberFormat="1" applyFont="1" applyFill="1" applyBorder="1" applyAlignment="1">
      <alignment horizontal="left" vertical="center" wrapText="1" readingOrder="2"/>
    </xf>
    <xf numFmtId="3" fontId="6" fillId="6" borderId="15" xfId="1" applyNumberFormat="1" applyFont="1" applyFill="1" applyBorder="1" applyAlignment="1">
      <alignment horizontal="right" vertical="center" wrapText="1" readingOrder="2"/>
    </xf>
    <xf numFmtId="0" fontId="0" fillId="0" borderId="0" xfId="0" applyBorder="1" applyAlignment="1">
      <alignment horizontal="right"/>
    </xf>
    <xf numFmtId="0" fontId="6" fillId="0" borderId="4" xfId="0" applyFont="1" applyBorder="1" applyAlignment="1">
      <alignment horizontal="right" vertical="center"/>
    </xf>
    <xf numFmtId="2" fontId="6" fillId="0" borderId="4" xfId="0" applyNumberFormat="1" applyFont="1" applyFill="1" applyBorder="1" applyAlignment="1">
      <alignment horizontal="left" vertical="center" wrapText="1"/>
    </xf>
    <xf numFmtId="164" fontId="6" fillId="0" borderId="4" xfId="0" applyNumberFormat="1" applyFont="1" applyFill="1" applyBorder="1" applyAlignment="1">
      <alignment horizontal="left" vertical="center" wrapText="1"/>
    </xf>
    <xf numFmtId="0" fontId="13" fillId="7" borderId="10" xfId="1" applyNumberFormat="1" applyFont="1" applyFill="1" applyBorder="1" applyAlignment="1">
      <alignment horizontal="right" vertical="center" wrapText="1"/>
    </xf>
    <xf numFmtId="43" fontId="13" fillId="7" borderId="10" xfId="1" applyFont="1" applyFill="1" applyBorder="1" applyAlignment="1">
      <alignment horizontal="right" vertical="center" wrapText="1"/>
    </xf>
    <xf numFmtId="0" fontId="10" fillId="0" borderId="0" xfId="0" applyFont="1" applyFill="1" applyBorder="1" applyAlignment="1">
      <alignment horizontal="right" vertical="center" wrapText="1"/>
    </xf>
    <xf numFmtId="2" fontId="6" fillId="0" borderId="3" xfId="0" applyNumberFormat="1" applyFont="1" applyFill="1" applyBorder="1" applyAlignment="1">
      <alignment horizontal="left" vertical="center" wrapText="1" readingOrder="2"/>
    </xf>
    <xf numFmtId="164" fontId="6" fillId="0" borderId="3" xfId="0" applyNumberFormat="1" applyFont="1" applyFill="1" applyBorder="1" applyAlignment="1">
      <alignment horizontal="left" vertical="center" wrapText="1" readingOrder="2"/>
    </xf>
    <xf numFmtId="43" fontId="9" fillId="6" borderId="7" xfId="1" applyFont="1" applyFill="1" applyBorder="1" applyAlignment="1">
      <alignment horizontal="right" vertical="center" wrapText="1"/>
    </xf>
    <xf numFmtId="43" fontId="10" fillId="0" borderId="11" xfId="1" applyFont="1" applyBorder="1" applyAlignment="1">
      <alignment horizontal="right" vertical="center" wrapText="1"/>
    </xf>
    <xf numFmtId="43" fontId="10" fillId="0" borderId="1" xfId="1" applyFont="1" applyBorder="1" applyAlignment="1">
      <alignment horizontal="right" vertical="center" wrapText="1"/>
    </xf>
    <xf numFmtId="43" fontId="10" fillId="0" borderId="9" xfId="1" applyFont="1" applyBorder="1" applyAlignment="1">
      <alignment horizontal="right" vertical="center" wrapText="1"/>
    </xf>
    <xf numFmtId="43" fontId="10" fillId="0" borderId="2" xfId="1" applyFont="1" applyBorder="1" applyAlignment="1">
      <alignment horizontal="right" vertical="center" wrapText="1"/>
    </xf>
    <xf numFmtId="43" fontId="10" fillId="0" borderId="7" xfId="1" applyFont="1" applyBorder="1" applyAlignment="1">
      <alignment horizontal="right" vertical="center" wrapText="1"/>
    </xf>
    <xf numFmtId="43" fontId="10" fillId="0" borderId="4" xfId="1" applyFont="1" applyBorder="1" applyAlignment="1">
      <alignment horizontal="right" vertical="center" wrapText="1"/>
    </xf>
    <xf numFmtId="43" fontId="10" fillId="0" borderId="8" xfId="1" applyFont="1" applyBorder="1" applyAlignment="1">
      <alignment horizontal="right" vertical="center" wrapText="1"/>
    </xf>
    <xf numFmtId="0" fontId="6" fillId="0" borderId="0" xfId="0" applyFont="1" applyBorder="1" applyAlignment="1">
      <alignment horizontal="right" vertical="center"/>
    </xf>
    <xf numFmtId="2" fontId="6" fillId="0" borderId="0" xfId="0" applyNumberFormat="1" applyFont="1" applyFill="1" applyBorder="1" applyAlignment="1">
      <alignment horizontal="left" vertical="center" wrapText="1" readingOrder="2"/>
    </xf>
    <xf numFmtId="164" fontId="6" fillId="0" borderId="0" xfId="0" applyNumberFormat="1" applyFont="1" applyFill="1" applyBorder="1" applyAlignment="1">
      <alignment horizontal="left" vertical="center" wrapText="1" readingOrder="2"/>
    </xf>
    <xf numFmtId="0" fontId="13" fillId="7" borderId="5" xfId="1" applyNumberFormat="1" applyFont="1" applyFill="1" applyBorder="1" applyAlignment="1">
      <alignment horizontal="right" vertical="center" wrapText="1" readingOrder="2"/>
    </xf>
    <xf numFmtId="43" fontId="13" fillId="7" borderId="10" xfId="1" applyFont="1" applyFill="1" applyBorder="1" applyAlignment="1">
      <alignment horizontal="right" vertical="center" wrapText="1"/>
    </xf>
    <xf numFmtId="0" fontId="0" fillId="9" borderId="0" xfId="0" applyFill="1"/>
    <xf numFmtId="43" fontId="10" fillId="4" borderId="2" xfId="1" applyFont="1" applyFill="1" applyBorder="1" applyAlignment="1">
      <alignment horizontal="right" vertical="center" wrapText="1"/>
    </xf>
    <xf numFmtId="0" fontId="0" fillId="0" borderId="0" xfId="0" applyFill="1"/>
    <xf numFmtId="2" fontId="6" fillId="0" borderId="4" xfId="0" applyNumberFormat="1" applyFont="1" applyFill="1" applyBorder="1" applyAlignment="1">
      <alignment horizontal="left" vertical="center" wrapText="1" readingOrder="2"/>
    </xf>
    <xf numFmtId="164" fontId="6" fillId="0" borderId="4" xfId="0" applyNumberFormat="1" applyFont="1" applyFill="1" applyBorder="1" applyAlignment="1">
      <alignment horizontal="left" vertical="center" wrapText="1" readingOrder="2"/>
    </xf>
    <xf numFmtId="0" fontId="1" fillId="0" borderId="0" xfId="0" applyFont="1"/>
    <xf numFmtId="3" fontId="6" fillId="4" borderId="3" xfId="0" applyNumberFormat="1" applyFont="1" applyFill="1" applyBorder="1" applyAlignment="1">
      <alignment horizontal="left" vertical="center" wrapText="1"/>
    </xf>
    <xf numFmtId="43" fontId="13" fillId="7" borderId="5" xfId="1" applyFont="1" applyFill="1" applyBorder="1" applyAlignment="1">
      <alignment horizontal="right" vertical="center" wrapText="1"/>
    </xf>
    <xf numFmtId="3" fontId="6" fillId="0" borderId="4" xfId="1" applyNumberFormat="1" applyFont="1" applyBorder="1" applyAlignment="1">
      <alignment horizontal="left" vertical="center" wrapText="1" readingOrder="2"/>
    </xf>
    <xf numFmtId="3" fontId="6" fillId="6" borderId="15" xfId="1" applyNumberFormat="1" applyFont="1" applyFill="1" applyBorder="1" applyAlignment="1">
      <alignment horizontal="left" vertical="center" wrapText="1" readingOrder="1"/>
    </xf>
    <xf numFmtId="3" fontId="6" fillId="0" borderId="9" xfId="1" applyNumberFormat="1" applyFont="1" applyBorder="1" applyAlignment="1">
      <alignment horizontal="left" vertical="center" wrapText="1" readingOrder="2"/>
    </xf>
    <xf numFmtId="43" fontId="10" fillId="4" borderId="7" xfId="1" applyFont="1" applyFill="1" applyBorder="1" applyAlignment="1">
      <alignment horizontal="right" vertical="center" wrapText="1"/>
    </xf>
    <xf numFmtId="43" fontId="5" fillId="0" borderId="0" xfId="1" applyFont="1" applyAlignment="1">
      <alignment horizontal="right" vertical="center" wrapText="1"/>
    </xf>
    <xf numFmtId="43" fontId="10" fillId="0" borderId="12" xfId="1" applyFont="1" applyBorder="1" applyAlignment="1">
      <alignment horizontal="right" vertical="center" wrapText="1"/>
    </xf>
    <xf numFmtId="43" fontId="10" fillId="0" borderId="11" xfId="1" applyFont="1" applyBorder="1" applyAlignment="1">
      <alignment horizontal="right" vertical="center" wrapText="1"/>
    </xf>
    <xf numFmtId="43" fontId="10" fillId="0" borderId="0" xfId="1" applyFont="1" applyBorder="1" applyAlignment="1">
      <alignment horizontal="right" vertical="center" wrapText="1"/>
    </xf>
    <xf numFmtId="0" fontId="16" fillId="0" borderId="0" xfId="0" applyFont="1" applyAlignment="1">
      <alignment horizontal="right" vertical="center" wrapText="1"/>
    </xf>
    <xf numFmtId="0" fontId="18" fillId="0" borderId="0" xfId="0" applyFont="1"/>
    <xf numFmtId="0" fontId="16" fillId="0" borderId="0" xfId="0" applyFont="1" applyAlignment="1">
      <alignment vertical="center" wrapText="1"/>
    </xf>
    <xf numFmtId="0" fontId="16" fillId="0" borderId="0" xfId="0" applyFont="1" applyBorder="1" applyAlignment="1">
      <alignment horizontal="right" vertical="center" wrapText="1"/>
    </xf>
    <xf numFmtId="0" fontId="20" fillId="0" borderId="11" xfId="0" applyFont="1" applyBorder="1" applyAlignment="1">
      <alignment vertical="center" wrapText="1"/>
    </xf>
    <xf numFmtId="0" fontId="16" fillId="0" borderId="0" xfId="0" applyFont="1" applyAlignment="1">
      <alignment horizontal="right" vertical="center" wrapText="1" readingOrder="2"/>
    </xf>
    <xf numFmtId="0" fontId="21" fillId="0" borderId="0" xfId="0" applyFont="1" applyAlignment="1">
      <alignment horizontal="center" vertical="center" wrapText="1"/>
    </xf>
    <xf numFmtId="0" fontId="16" fillId="0" borderId="0" xfId="0" applyFont="1" applyAlignment="1">
      <alignment horizontal="right" vertical="center" readingOrder="2"/>
    </xf>
    <xf numFmtId="3" fontId="21" fillId="0" borderId="0" xfId="0" applyNumberFormat="1" applyFont="1" applyAlignment="1">
      <alignment horizontal="center" vertical="center" wrapText="1"/>
    </xf>
    <xf numFmtId="0" fontId="21" fillId="0" borderId="0" xfId="0" applyFont="1" applyAlignment="1">
      <alignment vertical="center" wrapText="1"/>
    </xf>
    <xf numFmtId="0" fontId="16" fillId="0" borderId="11" xfId="0" applyFont="1" applyBorder="1" applyAlignment="1">
      <alignment vertical="center" wrapText="1"/>
    </xf>
    <xf numFmtId="43" fontId="16" fillId="0" borderId="0" xfId="1" applyFont="1" applyBorder="1" applyAlignment="1">
      <alignment horizontal="right" vertical="center" readingOrder="2"/>
    </xf>
    <xf numFmtId="43" fontId="13" fillId="7" borderId="5" xfId="1" applyFont="1" applyFill="1" applyBorder="1" applyAlignment="1">
      <alignment horizontal="right" vertical="center" wrapText="1"/>
    </xf>
    <xf numFmtId="3" fontId="6" fillId="4" borderId="4" xfId="0" applyNumberFormat="1" applyFont="1" applyFill="1" applyBorder="1" applyAlignment="1">
      <alignment horizontal="left" vertical="center" wrapText="1"/>
    </xf>
    <xf numFmtId="43" fontId="10" fillId="0" borderId="11" xfId="1" applyFont="1" applyBorder="1" applyAlignment="1">
      <alignment horizontal="right" vertical="center" wrapText="1"/>
    </xf>
    <xf numFmtId="3" fontId="6" fillId="4" borderId="2" xfId="1" applyNumberFormat="1" applyFont="1" applyFill="1" applyBorder="1" applyAlignment="1">
      <alignment vertical="center" wrapText="1" readingOrder="2"/>
    </xf>
    <xf numFmtId="0" fontId="20" fillId="0" borderId="11" xfId="1" applyNumberFormat="1" applyFont="1" applyBorder="1" applyAlignment="1">
      <alignment vertical="center" wrapText="1"/>
    </xf>
    <xf numFmtId="3" fontId="6" fillId="4" borderId="0" xfId="1" applyNumberFormat="1" applyFont="1" applyFill="1" applyBorder="1" applyAlignment="1">
      <alignment vertical="center" wrapText="1" readingOrder="2"/>
    </xf>
    <xf numFmtId="3" fontId="6" fillId="4" borderId="8" xfId="1" applyNumberFormat="1" applyFont="1" applyFill="1" applyBorder="1" applyAlignment="1">
      <alignment vertical="center" wrapText="1" readingOrder="2"/>
    </xf>
    <xf numFmtId="3" fontId="6" fillId="4" borderId="1" xfId="1" applyNumberFormat="1" applyFont="1" applyFill="1" applyBorder="1" applyAlignment="1">
      <alignment vertical="center" wrapText="1" readingOrder="2"/>
    </xf>
    <xf numFmtId="3" fontId="6" fillId="4" borderId="11" xfId="1" applyNumberFormat="1" applyFont="1" applyFill="1" applyBorder="1" applyAlignment="1">
      <alignment vertical="center" wrapText="1" readingOrder="2"/>
    </xf>
    <xf numFmtId="3" fontId="6" fillId="6" borderId="15" xfId="1" applyNumberFormat="1" applyFont="1" applyFill="1" applyBorder="1" applyAlignment="1">
      <alignment vertical="center" wrapText="1" readingOrder="2"/>
    </xf>
    <xf numFmtId="3" fontId="6" fillId="4" borderId="9" xfId="1" applyNumberFormat="1" applyFont="1" applyFill="1" applyBorder="1" applyAlignment="1">
      <alignment vertical="center" wrapText="1" readingOrder="2"/>
    </xf>
    <xf numFmtId="3" fontId="6" fillId="4" borderId="3" xfId="0" applyNumberFormat="1" applyFont="1" applyFill="1" applyBorder="1" applyAlignment="1">
      <alignmen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1" fontId="6" fillId="0" borderId="15" xfId="0" applyNumberFormat="1" applyFont="1" applyFill="1" applyBorder="1" applyAlignment="1">
      <alignment horizontal="left" vertical="center" wrapText="1"/>
    </xf>
    <xf numFmtId="3" fontId="6" fillId="0" borderId="15" xfId="0" applyNumberFormat="1" applyFont="1" applyFill="1" applyBorder="1" applyAlignment="1">
      <alignment horizontal="left" vertical="center" wrapText="1"/>
    </xf>
    <xf numFmtId="1" fontId="6" fillId="0" borderId="15" xfId="0" applyNumberFormat="1" applyFont="1" applyFill="1" applyBorder="1" applyAlignment="1">
      <alignment vertical="center" wrapText="1"/>
    </xf>
    <xf numFmtId="3" fontId="6" fillId="8" borderId="5" xfId="1" applyNumberFormat="1" applyFont="1" applyFill="1" applyBorder="1" applyAlignment="1">
      <alignment horizontal="left" vertical="center" wrapText="1" readingOrder="2"/>
    </xf>
    <xf numFmtId="3" fontId="6" fillId="8" borderId="3" xfId="1" applyNumberFormat="1" applyFont="1" applyFill="1" applyBorder="1" applyAlignment="1">
      <alignment horizontal="left" vertical="center" wrapText="1" readingOrder="2"/>
    </xf>
    <xf numFmtId="3" fontId="6" fillId="10" borderId="15" xfId="1" applyNumberFormat="1" applyFont="1" applyFill="1" applyBorder="1" applyAlignment="1">
      <alignment horizontal="left" vertical="center" wrapText="1" readingOrder="2"/>
    </xf>
    <xf numFmtId="43" fontId="13" fillId="7" borderId="10" xfId="1" applyFont="1" applyFill="1" applyBorder="1" applyAlignment="1">
      <alignment horizontal="right" vertical="center" wrapText="1"/>
    </xf>
    <xf numFmtId="43" fontId="10" fillId="0" borderId="0" xfId="1" applyFont="1" applyBorder="1" applyAlignment="1">
      <alignment horizontal="right" vertical="center" wrapText="1"/>
    </xf>
    <xf numFmtId="3" fontId="6" fillId="4" borderId="6" xfId="0" applyNumberFormat="1" applyFont="1" applyFill="1" applyBorder="1" applyAlignment="1">
      <alignment vertical="center" wrapText="1"/>
    </xf>
    <xf numFmtId="3" fontId="6" fillId="8" borderId="2" xfId="1" applyNumberFormat="1" applyFont="1" applyFill="1" applyBorder="1" applyAlignment="1">
      <alignment horizontal="left" vertical="center" wrapText="1" readingOrder="2"/>
    </xf>
    <xf numFmtId="1" fontId="6" fillId="8" borderId="15" xfId="0" applyNumberFormat="1" applyFont="1" applyFill="1" applyBorder="1" applyAlignment="1">
      <alignment vertical="center" wrapText="1"/>
    </xf>
    <xf numFmtId="0" fontId="6" fillId="4" borderId="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8" borderId="15" xfId="0" applyFont="1" applyFill="1" applyBorder="1" applyAlignment="1">
      <alignment horizontal="left" vertical="center" wrapText="1"/>
    </xf>
    <xf numFmtId="166" fontId="6" fillId="0" borderId="0" xfId="0" applyNumberFormat="1" applyFont="1" applyFill="1" applyBorder="1" applyAlignment="1">
      <alignment horizontal="left" vertical="center" wrapText="1"/>
    </xf>
    <xf numFmtId="166" fontId="6" fillId="0" borderId="4" xfId="0" applyNumberFormat="1" applyFont="1" applyFill="1" applyBorder="1" applyAlignment="1">
      <alignment horizontal="left" vertical="center" wrapText="1"/>
    </xf>
    <xf numFmtId="166" fontId="6" fillId="8" borderId="15" xfId="1" applyNumberFormat="1" applyFont="1" applyFill="1" applyBorder="1" applyAlignment="1">
      <alignment horizontal="left" vertical="center" wrapText="1" readingOrder="2"/>
    </xf>
    <xf numFmtId="3" fontId="6" fillId="8" borderId="15" xfId="1" applyNumberFormat="1" applyFont="1" applyFill="1" applyBorder="1" applyAlignment="1">
      <alignment horizontal="left" vertical="center" wrapText="1" readingOrder="2"/>
    </xf>
    <xf numFmtId="3" fontId="6" fillId="8" borderId="15" xfId="0" applyNumberFormat="1" applyFont="1" applyFill="1" applyBorder="1" applyAlignment="1">
      <alignment horizontal="left" vertical="center" wrapText="1"/>
    </xf>
    <xf numFmtId="3" fontId="6" fillId="4" borderId="15" xfId="0" applyNumberFormat="1" applyFont="1" applyFill="1" applyBorder="1" applyAlignment="1">
      <alignment horizontal="left" vertical="center" wrapText="1"/>
    </xf>
    <xf numFmtId="166" fontId="6" fillId="6" borderId="15" xfId="1" applyNumberFormat="1" applyFont="1" applyFill="1" applyBorder="1" applyAlignment="1">
      <alignment horizontal="left" vertical="center" wrapText="1" readingOrder="2"/>
    </xf>
    <xf numFmtId="166" fontId="6" fillId="0" borderId="0" xfId="1" applyNumberFormat="1" applyFont="1" applyBorder="1" applyAlignment="1">
      <alignment horizontal="left" vertical="center" wrapText="1" readingOrder="2"/>
    </xf>
    <xf numFmtId="3" fontId="6" fillId="4" borderId="0" xfId="1" applyNumberFormat="1" applyFont="1" applyFill="1" applyBorder="1" applyAlignment="1">
      <alignment horizontal="left" vertical="center" wrapText="1" readingOrder="2"/>
    </xf>
    <xf numFmtId="166" fontId="6" fillId="0" borderId="8" xfId="1" applyNumberFormat="1" applyFont="1" applyBorder="1" applyAlignment="1">
      <alignment horizontal="left" vertical="center" wrapText="1" readingOrder="2"/>
    </xf>
    <xf numFmtId="3" fontId="6" fillId="4" borderId="8" xfId="1" applyNumberFormat="1" applyFont="1" applyFill="1" applyBorder="1" applyAlignment="1">
      <alignment horizontal="left" vertical="center" wrapText="1" readingOrder="2"/>
    </xf>
    <xf numFmtId="166" fontId="6" fillId="0" borderId="9" xfId="1" applyNumberFormat="1" applyFont="1" applyFill="1" applyBorder="1" applyAlignment="1">
      <alignment horizontal="left" vertical="center" wrapText="1" readingOrder="2"/>
    </xf>
    <xf numFmtId="166" fontId="6" fillId="0" borderId="2" xfId="1" applyNumberFormat="1" applyFont="1" applyBorder="1" applyAlignment="1">
      <alignment horizontal="left" vertical="center" wrapText="1" readingOrder="2"/>
    </xf>
    <xf numFmtId="3" fontId="6" fillId="4" borderId="2" xfId="1" applyNumberFormat="1" applyFont="1" applyFill="1" applyBorder="1" applyAlignment="1">
      <alignment horizontal="left" vertical="center" wrapText="1" readingOrder="2"/>
    </xf>
    <xf numFmtId="166" fontId="6" fillId="0" borderId="2" xfId="1" applyNumberFormat="1" applyFont="1" applyFill="1" applyBorder="1" applyAlignment="1">
      <alignment horizontal="left" vertical="center" wrapText="1" readingOrder="2"/>
    </xf>
    <xf numFmtId="166" fontId="6" fillId="0" borderId="4" xfId="1" applyNumberFormat="1" applyFont="1" applyBorder="1" applyAlignment="1">
      <alignment horizontal="left" vertical="center" wrapText="1" readingOrder="2"/>
    </xf>
    <xf numFmtId="3" fontId="6" fillId="4" borderId="4" xfId="1" applyNumberFormat="1" applyFont="1" applyFill="1" applyBorder="1" applyAlignment="1">
      <alignment horizontal="left" vertical="center" wrapText="1" readingOrder="2"/>
    </xf>
    <xf numFmtId="166" fontId="6" fillId="0" borderId="4" xfId="1" applyNumberFormat="1" applyFont="1" applyFill="1" applyBorder="1" applyAlignment="1">
      <alignment horizontal="left" vertical="center" wrapText="1" readingOrder="2"/>
    </xf>
    <xf numFmtId="3" fontId="6" fillId="0" borderId="12" xfId="1" applyNumberFormat="1" applyFont="1" applyBorder="1" applyAlignment="1">
      <alignment horizontal="left" vertical="center" wrapText="1" readingOrder="2"/>
    </xf>
    <xf numFmtId="166" fontId="6" fillId="0" borderId="12" xfId="1" applyNumberFormat="1" applyFont="1" applyBorder="1" applyAlignment="1">
      <alignment horizontal="left" vertical="center" wrapText="1" readingOrder="2"/>
    </xf>
    <xf numFmtId="3" fontId="6" fillId="4" borderId="12" xfId="1" applyNumberFormat="1" applyFont="1" applyFill="1" applyBorder="1" applyAlignment="1">
      <alignment horizontal="left" vertical="center" wrapText="1" readingOrder="2"/>
    </xf>
    <xf numFmtId="166" fontId="6" fillId="0" borderId="12" xfId="1" applyNumberFormat="1" applyFont="1" applyFill="1" applyBorder="1" applyAlignment="1">
      <alignment horizontal="left" vertical="center" wrapText="1" readingOrder="2"/>
    </xf>
    <xf numFmtId="166" fontId="6" fillId="0" borderId="7" xfId="1" applyNumberFormat="1" applyFont="1" applyBorder="1" applyAlignment="1">
      <alignment horizontal="left" vertical="center" wrapText="1" readingOrder="2"/>
    </xf>
    <xf numFmtId="166" fontId="6" fillId="0" borderId="7" xfId="1" applyNumberFormat="1" applyFont="1" applyFill="1" applyBorder="1" applyAlignment="1">
      <alignment horizontal="left" vertical="center" wrapText="1" readingOrder="2"/>
    </xf>
    <xf numFmtId="3" fontId="6" fillId="4" borderId="11" xfId="1" applyNumberFormat="1" applyFont="1" applyFill="1" applyBorder="1" applyAlignment="1">
      <alignment horizontal="left" vertical="center" wrapText="1" readingOrder="2"/>
    </xf>
    <xf numFmtId="166" fontId="6" fillId="0" borderId="11" xfId="1" applyNumberFormat="1" applyFont="1" applyBorder="1" applyAlignment="1">
      <alignment horizontal="left" vertical="center" wrapText="1" readingOrder="2"/>
    </xf>
    <xf numFmtId="166" fontId="6" fillId="0" borderId="9" xfId="1" applyNumberFormat="1" applyFont="1" applyBorder="1" applyAlignment="1">
      <alignment horizontal="left" vertical="center" wrapText="1" readingOrder="2"/>
    </xf>
    <xf numFmtId="166" fontId="6" fillId="4" borderId="2" xfId="1" applyNumberFormat="1" applyFont="1" applyFill="1" applyBorder="1" applyAlignment="1">
      <alignment horizontal="left" vertical="center" wrapText="1" readingOrder="2"/>
    </xf>
    <xf numFmtId="166" fontId="6" fillId="4" borderId="8" xfId="1" applyNumberFormat="1" applyFont="1" applyFill="1" applyBorder="1" applyAlignment="1">
      <alignment horizontal="left" vertical="center" wrapText="1" readingOrder="2"/>
    </xf>
    <xf numFmtId="166" fontId="6" fillId="0" borderId="0" xfId="1" applyNumberFormat="1" applyFont="1" applyFill="1" applyBorder="1" applyAlignment="1">
      <alignment horizontal="left" vertical="center" wrapText="1" readingOrder="2"/>
    </xf>
    <xf numFmtId="3" fontId="6" fillId="0" borderId="11" xfId="1" applyNumberFormat="1" applyFont="1" applyBorder="1" applyAlignment="1">
      <alignment vertical="center" wrapText="1" readingOrder="2"/>
    </xf>
    <xf numFmtId="3" fontId="6" fillId="0" borderId="9" xfId="1" applyNumberFormat="1" applyFont="1" applyBorder="1" applyAlignment="1">
      <alignment vertical="center" wrapText="1" readingOrder="2"/>
    </xf>
    <xf numFmtId="166" fontId="6" fillId="0" borderId="8" xfId="1" applyNumberFormat="1" applyFont="1" applyFill="1" applyBorder="1" applyAlignment="1">
      <alignment horizontal="left" vertical="center" wrapText="1" readingOrder="2"/>
    </xf>
    <xf numFmtId="167" fontId="6" fillId="0" borderId="8" xfId="1" applyNumberFormat="1" applyFont="1" applyBorder="1" applyAlignment="1">
      <alignment horizontal="left" vertical="center" wrapText="1" readingOrder="2"/>
    </xf>
    <xf numFmtId="167" fontId="6" fillId="0" borderId="4" xfId="1" applyNumberFormat="1" applyFont="1" applyBorder="1" applyAlignment="1">
      <alignment horizontal="left" vertical="center" wrapText="1" readingOrder="2"/>
    </xf>
    <xf numFmtId="167" fontId="6" fillId="0" borderId="12" xfId="1" applyNumberFormat="1" applyFont="1" applyBorder="1" applyAlignment="1">
      <alignment horizontal="left" vertical="center" wrapText="1" readingOrder="2"/>
    </xf>
    <xf numFmtId="167" fontId="6" fillId="4" borderId="7" xfId="1" applyNumberFormat="1" applyFont="1" applyFill="1" applyBorder="1" applyAlignment="1">
      <alignment horizontal="left" vertical="center" wrapText="1" readingOrder="2"/>
    </xf>
    <xf numFmtId="3" fontId="6" fillId="4" borderId="7" xfId="1" applyNumberFormat="1" applyFont="1" applyFill="1" applyBorder="1" applyAlignment="1">
      <alignment horizontal="left" vertical="center" wrapText="1" readingOrder="2"/>
    </xf>
    <xf numFmtId="167" fontId="6" fillId="0" borderId="3" xfId="1" applyNumberFormat="1" applyFont="1" applyBorder="1" applyAlignment="1">
      <alignment horizontal="left" vertical="center" wrapText="1" readingOrder="2"/>
    </xf>
    <xf numFmtId="3" fontId="6" fillId="0" borderId="3" xfId="1" applyNumberFormat="1" applyFont="1" applyBorder="1" applyAlignment="1">
      <alignment horizontal="left" vertical="center" wrapText="1" readingOrder="2"/>
    </xf>
    <xf numFmtId="167" fontId="6" fillId="6" borderId="15" xfId="1" applyNumberFormat="1" applyFont="1" applyFill="1" applyBorder="1" applyAlignment="1">
      <alignment horizontal="left" vertical="center" wrapText="1" readingOrder="2"/>
    </xf>
    <xf numFmtId="167" fontId="6" fillId="0" borderId="9" xfId="1" applyNumberFormat="1" applyFont="1" applyBorder="1" applyAlignment="1">
      <alignment horizontal="left" vertical="center" wrapText="1" readingOrder="2"/>
    </xf>
    <xf numFmtId="3" fontId="22" fillId="6" borderId="15" xfId="1" applyNumberFormat="1" applyFont="1" applyFill="1" applyBorder="1" applyAlignment="1">
      <alignment horizontal="left" vertical="center" wrapText="1" readingOrder="2"/>
    </xf>
    <xf numFmtId="0" fontId="16" fillId="0" borderId="0" xfId="0" applyFont="1" applyBorder="1" applyAlignment="1">
      <alignment vertical="center" wrapText="1"/>
    </xf>
    <xf numFmtId="43" fontId="23" fillId="6" borderId="16" xfId="1" applyFont="1" applyFill="1" applyBorder="1" applyAlignment="1">
      <alignment horizontal="center" vertical="center" wrapText="1"/>
    </xf>
    <xf numFmtId="43" fontId="9" fillId="6" borderId="16" xfId="1" applyFont="1" applyFill="1" applyBorder="1" applyAlignment="1">
      <alignment horizontal="center" vertical="center" wrapText="1"/>
    </xf>
    <xf numFmtId="0" fontId="14" fillId="0" borderId="0" xfId="0" applyFont="1" applyAlignment="1">
      <alignment horizontal="center" vertical="center"/>
    </xf>
    <xf numFmtId="0" fontId="10" fillId="0" borderId="0" xfId="0" applyFont="1" applyAlignment="1">
      <alignment horizontal="center"/>
    </xf>
    <xf numFmtId="0" fontId="10" fillId="0" borderId="16" xfId="0" applyFont="1" applyBorder="1" applyAlignment="1">
      <alignment horizontal="center"/>
    </xf>
    <xf numFmtId="1" fontId="14" fillId="0" borderId="16" xfId="0" applyNumberFormat="1" applyFont="1" applyBorder="1" applyAlignment="1">
      <alignment horizontal="center" vertical="center"/>
    </xf>
    <xf numFmtId="166" fontId="10" fillId="0" borderId="16" xfId="0" applyNumberFormat="1" applyFont="1" applyBorder="1" applyAlignment="1">
      <alignment horizontal="center"/>
    </xf>
    <xf numFmtId="0" fontId="14" fillId="0" borderId="0" xfId="0" applyNumberFormat="1" applyFont="1" applyAlignment="1">
      <alignment horizontal="center" vertical="center"/>
    </xf>
    <xf numFmtId="0" fontId="10" fillId="0" borderId="0" xfId="0" applyNumberFormat="1" applyFont="1" applyAlignment="1">
      <alignment horizontal="center"/>
    </xf>
    <xf numFmtId="0" fontId="10" fillId="0" borderId="17" xfId="0" applyFont="1" applyBorder="1" applyAlignment="1">
      <alignment horizontal="center"/>
    </xf>
    <xf numFmtId="1" fontId="14" fillId="0" borderId="20" xfId="0" applyNumberFormat="1" applyFont="1" applyBorder="1" applyAlignment="1">
      <alignment horizontal="center" vertical="center"/>
    </xf>
    <xf numFmtId="1" fontId="14" fillId="0" borderId="19" xfId="0" applyNumberFormat="1" applyFont="1" applyBorder="1" applyAlignment="1">
      <alignment horizontal="center" vertical="center"/>
    </xf>
    <xf numFmtId="1" fontId="15" fillId="0" borderId="18" xfId="0" applyNumberFormat="1" applyFont="1" applyBorder="1" applyAlignment="1">
      <alignment horizontal="center" vertical="center"/>
    </xf>
    <xf numFmtId="1" fontId="14" fillId="0" borderId="21" xfId="0" applyNumberFormat="1" applyFont="1" applyBorder="1" applyAlignment="1">
      <alignment horizontal="center" vertical="center"/>
    </xf>
    <xf numFmtId="0" fontId="4" fillId="0" borderId="0" xfId="0" applyFont="1" applyBorder="1" applyAlignment="1">
      <alignment horizontal="right" vertical="center" wrapText="1"/>
    </xf>
    <xf numFmtId="3" fontId="6" fillId="0" borderId="8" xfId="1" applyNumberFormat="1" applyFont="1" applyBorder="1" applyAlignment="1">
      <alignment horizontal="left" vertical="center" wrapText="1"/>
    </xf>
    <xf numFmtId="3" fontId="6" fillId="4" borderId="8" xfId="1" applyNumberFormat="1" applyFont="1" applyFill="1" applyBorder="1" applyAlignment="1">
      <alignment vertical="center" wrapText="1"/>
    </xf>
    <xf numFmtId="0" fontId="16" fillId="0" borderId="0" xfId="0" applyFont="1" applyAlignment="1">
      <alignment horizontal="right" vertical="center" wrapText="1"/>
    </xf>
    <xf numFmtId="0" fontId="6" fillId="4" borderId="0" xfId="0" applyFont="1" applyFill="1" applyBorder="1" applyAlignment="1">
      <alignment horizontal="left" vertical="center" wrapText="1"/>
    </xf>
    <xf numFmtId="1" fontId="6" fillId="10" borderId="15" xfId="0" applyNumberFormat="1" applyFont="1" applyFill="1" applyBorder="1" applyAlignment="1">
      <alignment vertical="center" wrapText="1"/>
    </xf>
    <xf numFmtId="1" fontId="6" fillId="4" borderId="15" xfId="0" applyNumberFormat="1" applyFont="1" applyFill="1" applyBorder="1" applyAlignment="1">
      <alignment horizontal="left" vertical="center" wrapText="1"/>
    </xf>
    <xf numFmtId="1" fontId="6" fillId="4" borderId="0" xfId="0" applyNumberFormat="1" applyFont="1" applyFill="1" applyBorder="1" applyAlignment="1">
      <alignment vertical="center" wrapText="1"/>
    </xf>
    <xf numFmtId="0" fontId="6" fillId="4" borderId="2" xfId="0" applyFont="1" applyFill="1" applyBorder="1" applyAlignment="1">
      <alignment horizontal="right" vertical="center" wrapText="1"/>
    </xf>
    <xf numFmtId="3" fontId="6" fillId="4" borderId="2" xfId="0" applyNumberFormat="1" applyFont="1" applyFill="1" applyBorder="1" applyAlignment="1">
      <alignment vertical="center" wrapText="1"/>
    </xf>
    <xf numFmtId="0" fontId="6" fillId="4" borderId="4" xfId="0" applyFont="1" applyFill="1" applyBorder="1" applyAlignment="1">
      <alignment horizontal="right" vertical="center" wrapText="1"/>
    </xf>
    <xf numFmtId="3" fontId="6" fillId="4" borderId="4" xfId="0" applyNumberFormat="1" applyFont="1" applyFill="1" applyBorder="1" applyAlignment="1">
      <alignment vertical="center" wrapText="1"/>
    </xf>
    <xf numFmtId="1" fontId="6" fillId="4" borderId="15" xfId="0" applyNumberFormat="1" applyFont="1" applyFill="1" applyBorder="1" applyAlignment="1">
      <alignment vertical="center" wrapText="1"/>
    </xf>
    <xf numFmtId="3" fontId="6" fillId="4" borderId="15" xfId="0" applyNumberFormat="1" applyFont="1" applyFill="1" applyBorder="1" applyAlignment="1">
      <alignment vertical="center" wrapText="1"/>
    </xf>
    <xf numFmtId="3" fontId="6" fillId="10" borderId="15" xfId="0" applyNumberFormat="1" applyFont="1" applyFill="1" applyBorder="1" applyAlignment="1">
      <alignment vertical="center" wrapText="1"/>
    </xf>
    <xf numFmtId="3" fontId="6" fillId="0" borderId="2" xfId="0" applyNumberFormat="1" applyFont="1" applyFill="1" applyBorder="1" applyAlignment="1">
      <alignment vertical="center" wrapText="1"/>
    </xf>
    <xf numFmtId="3" fontId="6" fillId="0" borderId="0" xfId="0" applyNumberFormat="1" applyFont="1" applyFill="1" applyBorder="1" applyAlignment="1">
      <alignment vertical="center" wrapText="1"/>
    </xf>
    <xf numFmtId="3" fontId="6" fillId="0" borderId="15" xfId="0" applyNumberFormat="1" applyFont="1" applyFill="1" applyBorder="1" applyAlignment="1">
      <alignment vertical="center" wrapText="1"/>
    </xf>
    <xf numFmtId="0" fontId="16" fillId="4" borderId="0" xfId="0" applyFont="1" applyFill="1" applyAlignment="1">
      <alignment horizontal="right" vertical="center" readingOrder="2"/>
    </xf>
    <xf numFmtId="3" fontId="0" fillId="0" borderId="0" xfId="0" applyNumberFormat="1"/>
    <xf numFmtId="3" fontId="6" fillId="4" borderId="9" xfId="1" applyNumberFormat="1" applyFont="1" applyFill="1" applyBorder="1" applyAlignment="1">
      <alignment horizontal="left" vertical="center" wrapText="1" readingOrder="2"/>
    </xf>
    <xf numFmtId="166" fontId="6" fillId="4" borderId="0" xfId="1" applyNumberFormat="1" applyFont="1" applyFill="1" applyBorder="1" applyAlignment="1">
      <alignment horizontal="left" vertical="center" wrapText="1" readingOrder="2"/>
    </xf>
    <xf numFmtId="164" fontId="6" fillId="0" borderId="12" xfId="0" applyNumberFormat="1" applyFont="1" applyBorder="1" applyAlignment="1">
      <alignment horizontal="left" vertical="center" wrapText="1"/>
    </xf>
    <xf numFmtId="164" fontId="6" fillId="0" borderId="9" xfId="0" applyNumberFormat="1" applyFont="1" applyBorder="1" applyAlignment="1">
      <alignment horizontal="left" vertical="center" wrapText="1"/>
    </xf>
    <xf numFmtId="164" fontId="6" fillId="0" borderId="8" xfId="0" applyNumberFormat="1" applyFont="1" applyBorder="1" applyAlignment="1">
      <alignment horizontal="left" vertical="center" wrapText="1"/>
    </xf>
    <xf numFmtId="164" fontId="6" fillId="0" borderId="4" xfId="0" applyNumberFormat="1" applyFont="1" applyBorder="1" applyAlignment="1">
      <alignment horizontal="left" vertical="center" wrapText="1"/>
    </xf>
    <xf numFmtId="164" fontId="6" fillId="0" borderId="2" xfId="0" applyNumberFormat="1" applyFont="1" applyBorder="1" applyAlignment="1">
      <alignment horizontal="left" vertical="center" wrapText="1"/>
    </xf>
    <xf numFmtId="164" fontId="6" fillId="0" borderId="7" xfId="0" applyNumberFormat="1" applyFont="1" applyBorder="1" applyAlignment="1">
      <alignment horizontal="left" vertical="center" wrapText="1"/>
    </xf>
    <xf numFmtId="164" fontId="6" fillId="0" borderId="0" xfId="0" applyNumberFormat="1" applyFont="1" applyBorder="1" applyAlignment="1">
      <alignment horizontal="left" vertical="center" wrapText="1"/>
    </xf>
    <xf numFmtId="4" fontId="6" fillId="0" borderId="12" xfId="1" applyNumberFormat="1" applyFont="1" applyBorder="1" applyAlignment="1">
      <alignment horizontal="left" vertical="center" wrapText="1"/>
    </xf>
    <xf numFmtId="4" fontId="6" fillId="0" borderId="9" xfId="1" applyNumberFormat="1" applyFont="1" applyBorder="1" applyAlignment="1">
      <alignment horizontal="left" vertical="center" wrapText="1"/>
    </xf>
    <xf numFmtId="4" fontId="6" fillId="4" borderId="8" xfId="1" applyNumberFormat="1" applyFont="1" applyFill="1" applyBorder="1" applyAlignment="1">
      <alignment vertical="center" wrapText="1"/>
    </xf>
    <xf numFmtId="4" fontId="6" fillId="0" borderId="7" xfId="1" applyNumberFormat="1" applyFont="1" applyBorder="1" applyAlignment="1">
      <alignment horizontal="left" vertical="center" wrapText="1"/>
    </xf>
    <xf numFmtId="4" fontId="6" fillId="0" borderId="2" xfId="1" applyNumberFormat="1" applyFont="1" applyBorder="1" applyAlignment="1">
      <alignment horizontal="left" vertical="center" wrapText="1"/>
    </xf>
    <xf numFmtId="4" fontId="6" fillId="0" borderId="4" xfId="1" applyNumberFormat="1" applyFont="1" applyBorder="1" applyAlignment="1">
      <alignment horizontal="left" vertical="center" wrapText="1"/>
    </xf>
    <xf numFmtId="4" fontId="6" fillId="0" borderId="8" xfId="1" applyNumberFormat="1" applyFont="1" applyBorder="1" applyAlignment="1">
      <alignment horizontal="left" vertical="center" wrapText="1"/>
    </xf>
    <xf numFmtId="166" fontId="6" fillId="4" borderId="11" xfId="1" applyNumberFormat="1" applyFont="1" applyFill="1" applyBorder="1" applyAlignment="1">
      <alignment horizontal="left" vertical="center" wrapText="1" readingOrder="2"/>
    </xf>
    <xf numFmtId="166" fontId="6" fillId="4" borderId="9" xfId="1" applyNumberFormat="1" applyFont="1" applyFill="1" applyBorder="1" applyAlignment="1">
      <alignment horizontal="left" vertical="center" wrapText="1" readingOrder="2"/>
    </xf>
    <xf numFmtId="3" fontId="26" fillId="0" borderId="0" xfId="0" applyNumberFormat="1" applyFont="1"/>
    <xf numFmtId="3" fontId="26" fillId="0" borderId="22" xfId="0" applyNumberFormat="1" applyFont="1" applyBorder="1"/>
    <xf numFmtId="166" fontId="10" fillId="0" borderId="16" xfId="0" applyNumberFormat="1" applyFont="1" applyBorder="1" applyAlignment="1">
      <alignment vertical="center"/>
    </xf>
    <xf numFmtId="167" fontId="6" fillId="4" borderId="8" xfId="1" applyNumberFormat="1" applyFont="1" applyFill="1" applyBorder="1" applyAlignment="1">
      <alignment horizontal="left" vertical="center" wrapText="1" readingOrder="2"/>
    </xf>
    <xf numFmtId="0" fontId="10" fillId="0" borderId="0" xfId="0" applyFont="1" applyAlignment="1">
      <alignment vertical="center"/>
    </xf>
    <xf numFmtId="0" fontId="16" fillId="0" borderId="0" xfId="0" applyFont="1" applyAlignment="1">
      <alignment horizontal="right" vertical="center" wrapText="1"/>
    </xf>
    <xf numFmtId="0" fontId="16" fillId="0" borderId="0" xfId="0" applyFont="1" applyAlignment="1">
      <alignment horizontal="right" vertical="center" wrapText="1"/>
    </xf>
    <xf numFmtId="0" fontId="16" fillId="0" borderId="0" xfId="0" applyFont="1" applyBorder="1" applyAlignment="1">
      <alignment horizontal="right" vertical="center" wrapText="1"/>
    </xf>
    <xf numFmtId="0" fontId="16" fillId="0" borderId="11" xfId="0" applyFont="1" applyBorder="1" applyAlignment="1">
      <alignment horizontal="right" vertical="center" wrapText="1"/>
    </xf>
    <xf numFmtId="0" fontId="16" fillId="4" borderId="0" xfId="0" applyFont="1" applyFill="1" applyAlignment="1">
      <alignment horizontal="right" vertical="center" readingOrder="2"/>
    </xf>
    <xf numFmtId="43" fontId="5" fillId="0" borderId="0" xfId="1" applyFont="1" applyBorder="1" applyAlignment="1">
      <alignment horizontal="center" vertical="center" wrapText="1"/>
    </xf>
    <xf numFmtId="43" fontId="5" fillId="0" borderId="0" xfId="1" applyFont="1" applyBorder="1" applyAlignment="1">
      <alignment vertical="center" wrapText="1"/>
    </xf>
    <xf numFmtId="0" fontId="16" fillId="4" borderId="0" xfId="0" applyFont="1" applyFill="1" applyBorder="1" applyAlignment="1">
      <alignment horizontal="right" vertical="center" readingOrder="2"/>
    </xf>
    <xf numFmtId="43" fontId="27" fillId="0" borderId="0" xfId="1" applyFont="1" applyAlignment="1">
      <alignment vertical="center" wrapText="1"/>
    </xf>
    <xf numFmtId="0" fontId="25" fillId="0" borderId="1" xfId="0" applyFont="1" applyBorder="1" applyAlignment="1">
      <alignment horizontal="right" vertical="center" wrapText="1"/>
    </xf>
    <xf numFmtId="2" fontId="6" fillId="0" borderId="0" xfId="0" applyNumberFormat="1" applyFont="1" applyFill="1" applyBorder="1" applyAlignment="1">
      <alignment horizontal="left" vertical="center" wrapText="1"/>
    </xf>
    <xf numFmtId="2" fontId="6" fillId="0" borderId="2" xfId="0" applyNumberFormat="1" applyFont="1" applyFill="1" applyBorder="1" applyAlignment="1">
      <alignment horizontal="left" vertical="center" wrapText="1"/>
    </xf>
    <xf numFmtId="2" fontId="6" fillId="0" borderId="15" xfId="0" applyNumberFormat="1" applyFont="1" applyFill="1" applyBorder="1" applyAlignment="1">
      <alignment horizontal="left" vertical="center" wrapText="1"/>
    </xf>
    <xf numFmtId="2" fontId="6" fillId="0" borderId="15" xfId="0" applyNumberFormat="1" applyFont="1" applyFill="1" applyBorder="1" applyAlignment="1">
      <alignment vertical="center" wrapText="1"/>
    </xf>
    <xf numFmtId="2" fontId="6" fillId="10" borderId="15" xfId="0" applyNumberFormat="1" applyFont="1" applyFill="1" applyBorder="1" applyAlignment="1">
      <alignment vertical="center" wrapText="1"/>
    </xf>
    <xf numFmtId="2" fontId="6" fillId="4" borderId="0" xfId="0" applyNumberFormat="1" applyFont="1" applyFill="1" applyBorder="1" applyAlignment="1">
      <alignment vertical="center" wrapText="1"/>
    </xf>
    <xf numFmtId="2" fontId="6" fillId="4" borderId="2" xfId="0" applyNumberFormat="1" applyFont="1" applyFill="1" applyBorder="1" applyAlignment="1">
      <alignment vertical="center" wrapText="1"/>
    </xf>
    <xf numFmtId="2" fontId="6" fillId="4" borderId="3" xfId="0" applyNumberFormat="1" applyFont="1" applyFill="1" applyBorder="1" applyAlignment="1">
      <alignment vertical="center" wrapText="1"/>
    </xf>
    <xf numFmtId="2" fontId="6" fillId="10" borderId="15" xfId="1" applyNumberFormat="1" applyFont="1" applyFill="1" applyBorder="1" applyAlignment="1">
      <alignment horizontal="left" vertical="center" wrapText="1" readingOrder="2"/>
    </xf>
    <xf numFmtId="2" fontId="6" fillId="6" borderId="15" xfId="1" applyNumberFormat="1" applyFont="1" applyFill="1" applyBorder="1" applyAlignment="1">
      <alignment horizontal="left" vertical="center" wrapText="1" readingOrder="2"/>
    </xf>
    <xf numFmtId="0" fontId="16" fillId="0" borderId="0" xfId="0" applyFont="1" applyAlignment="1">
      <alignment horizontal="right" vertical="center" wrapText="1"/>
    </xf>
    <xf numFmtId="0" fontId="10" fillId="6" borderId="15" xfId="0" applyFont="1" applyFill="1" applyBorder="1" applyAlignment="1">
      <alignment horizontal="right" vertical="center" wrapText="1"/>
    </xf>
    <xf numFmtId="4" fontId="6" fillId="11" borderId="15" xfId="1" applyNumberFormat="1" applyFont="1" applyFill="1" applyBorder="1" applyAlignment="1">
      <alignment horizontal="left" vertical="center" wrapText="1" readingOrder="1"/>
    </xf>
    <xf numFmtId="169" fontId="6" fillId="11" borderId="15" xfId="1" applyNumberFormat="1" applyFont="1" applyFill="1" applyBorder="1" applyAlignment="1">
      <alignment horizontal="left" vertical="center" wrapText="1" readingOrder="2"/>
    </xf>
    <xf numFmtId="0" fontId="10" fillId="4" borderId="0" xfId="0" applyFont="1" applyFill="1" applyBorder="1" applyAlignment="1">
      <alignment horizontal="right" vertical="center" wrapText="1"/>
    </xf>
    <xf numFmtId="0" fontId="10" fillId="4" borderId="5" xfId="0" applyFont="1" applyFill="1" applyBorder="1" applyAlignment="1">
      <alignment horizontal="right" vertical="center" wrapText="1"/>
    </xf>
    <xf numFmtId="3" fontId="6" fillId="4" borderId="5" xfId="1" applyNumberFormat="1" applyFont="1" applyFill="1" applyBorder="1" applyAlignment="1">
      <alignment vertical="center" wrapText="1" readingOrder="2"/>
    </xf>
    <xf numFmtId="0" fontId="16" fillId="0" borderId="11" xfId="0" applyFont="1" applyBorder="1" applyAlignment="1">
      <alignment horizontal="right" vertical="center" wrapText="1"/>
    </xf>
    <xf numFmtId="0" fontId="16" fillId="0" borderId="0" xfId="0" applyFont="1" applyAlignment="1">
      <alignment horizontal="right" vertical="center" wrapText="1"/>
    </xf>
    <xf numFmtId="0" fontId="16" fillId="0" borderId="0" xfId="0" applyFont="1" applyAlignment="1">
      <alignment horizontal="right" vertical="center" wrapText="1" readingOrder="2"/>
    </xf>
    <xf numFmtId="0" fontId="9" fillId="0" borderId="0" xfId="0" applyFont="1" applyBorder="1" applyAlignment="1">
      <alignment horizontal="right" vertical="center" wrapText="1" readingOrder="2"/>
    </xf>
    <xf numFmtId="0" fontId="9" fillId="0" borderId="0" xfId="0" applyFont="1" applyBorder="1" applyAlignment="1">
      <alignment horizontal="center" vertical="center" wrapText="1" readingOrder="2"/>
    </xf>
    <xf numFmtId="0" fontId="16" fillId="4" borderId="0" xfId="0" applyFont="1" applyFill="1" applyAlignment="1">
      <alignment horizontal="right" vertical="center" wrapText="1" readingOrder="2"/>
    </xf>
    <xf numFmtId="0" fontId="17" fillId="0" borderId="0" xfId="0" applyFont="1" applyBorder="1" applyAlignment="1">
      <alignment horizontal="right" vertical="center" wrapText="1" readingOrder="2"/>
    </xf>
    <xf numFmtId="0" fontId="5" fillId="0" borderId="0" xfId="0" applyFont="1" applyAlignment="1">
      <alignment horizontal="center" vertical="center" wrapText="1"/>
    </xf>
    <xf numFmtId="0" fontId="25" fillId="0" borderId="15" xfId="0" applyFont="1" applyFill="1" applyBorder="1" applyAlignment="1">
      <alignment horizontal="right" vertical="center" wrapText="1"/>
    </xf>
    <xf numFmtId="0" fontId="16" fillId="0" borderId="0" xfId="0" applyFont="1" applyAlignment="1">
      <alignment horizontal="right" vertical="center" readingOrder="2"/>
    </xf>
    <xf numFmtId="0" fontId="25" fillId="0" borderId="4" xfId="0" applyFont="1" applyFill="1" applyBorder="1" applyAlignment="1">
      <alignment vertical="center" wrapText="1"/>
    </xf>
    <xf numFmtId="0" fontId="25" fillId="0" borderId="2" xfId="0" applyFont="1" applyFill="1" applyBorder="1" applyAlignment="1">
      <alignment horizontal="right" vertical="center" wrapText="1"/>
    </xf>
    <xf numFmtId="0" fontId="25" fillId="0" borderId="4" xfId="0" applyFont="1" applyFill="1" applyBorder="1" applyAlignment="1">
      <alignment horizontal="right" vertical="center" wrapText="1"/>
    </xf>
    <xf numFmtId="1" fontId="25" fillId="0" borderId="15" xfId="0" applyNumberFormat="1" applyFont="1" applyFill="1" applyBorder="1" applyAlignment="1">
      <alignment horizontal="right" vertical="center"/>
    </xf>
    <xf numFmtId="0" fontId="25" fillId="0" borderId="2" xfId="0" applyFont="1" applyFill="1" applyBorder="1" applyAlignment="1">
      <alignment vertical="center" wrapText="1"/>
    </xf>
    <xf numFmtId="1" fontId="25" fillId="0" borderId="14" xfId="0" applyNumberFormat="1" applyFont="1" applyFill="1" applyBorder="1" applyAlignment="1">
      <alignment horizontal="right" vertical="center"/>
    </xf>
    <xf numFmtId="0" fontId="5" fillId="0" borderId="13" xfId="0" applyFont="1" applyBorder="1" applyAlignment="1">
      <alignment horizontal="right" vertical="center" wrapText="1"/>
    </xf>
    <xf numFmtId="43" fontId="24" fillId="7" borderId="10" xfId="1" applyFont="1" applyFill="1" applyBorder="1" applyAlignment="1">
      <alignment horizontal="right" vertical="center" wrapText="1"/>
    </xf>
    <xf numFmtId="0" fontId="25" fillId="0" borderId="8" xfId="0" applyFont="1" applyFill="1" applyBorder="1" applyAlignment="1">
      <alignment horizontal="right" vertical="center" wrapText="1"/>
    </xf>
    <xf numFmtId="1" fontId="25" fillId="10" borderId="15" xfId="0" applyNumberFormat="1" applyFont="1" applyFill="1" applyBorder="1" applyAlignment="1">
      <alignment horizontal="right" vertical="center" wrapText="1"/>
    </xf>
    <xf numFmtId="0" fontId="25" fillId="0" borderId="0" xfId="0" applyFont="1" applyFill="1" applyBorder="1" applyAlignment="1">
      <alignment horizontal="right" vertical="center" wrapText="1"/>
    </xf>
    <xf numFmtId="0" fontId="20" fillId="0" borderId="11" xfId="0" applyFont="1" applyBorder="1" applyAlignment="1">
      <alignment horizontal="center" vertical="center" wrapText="1"/>
    </xf>
    <xf numFmtId="0" fontId="19" fillId="0" borderId="0" xfId="0" applyFont="1" applyAlignment="1">
      <alignment horizontal="right" vertical="center" readingOrder="2"/>
    </xf>
    <xf numFmtId="43" fontId="5" fillId="0" borderId="0" xfId="1" applyFont="1" applyAlignment="1">
      <alignment horizontal="center" vertical="center" wrapText="1"/>
    </xf>
    <xf numFmtId="0" fontId="16" fillId="0" borderId="0" xfId="0" applyFont="1" applyAlignment="1">
      <alignment horizontal="right" vertical="center" wrapText="1" readingOrder="1"/>
    </xf>
    <xf numFmtId="43" fontId="13" fillId="7" borderId="5" xfId="1" applyFont="1" applyFill="1" applyBorder="1" applyAlignment="1">
      <alignment horizontal="right" vertical="center" wrapText="1"/>
    </xf>
    <xf numFmtId="43" fontId="13" fillId="7" borderId="1" xfId="1" applyFont="1" applyFill="1" applyBorder="1" applyAlignment="1">
      <alignment horizontal="right" vertical="center" wrapText="1"/>
    </xf>
    <xf numFmtId="43" fontId="13" fillId="7" borderId="14" xfId="1" applyFont="1" applyFill="1" applyBorder="1" applyAlignment="1">
      <alignment horizontal="center" vertical="center" wrapText="1"/>
    </xf>
    <xf numFmtId="0" fontId="16" fillId="0" borderId="0" xfId="0" applyFont="1" applyBorder="1" applyAlignment="1">
      <alignment horizontal="right" vertical="center" wrapText="1"/>
    </xf>
    <xf numFmtId="0" fontId="13" fillId="7" borderId="5" xfId="1" applyNumberFormat="1" applyFont="1" applyFill="1" applyBorder="1" applyAlignment="1">
      <alignment horizontal="right" vertical="center" wrapText="1"/>
    </xf>
    <xf numFmtId="0" fontId="13" fillId="7" borderId="1" xfId="1" applyNumberFormat="1" applyFont="1" applyFill="1" applyBorder="1" applyAlignment="1">
      <alignment horizontal="right" vertical="center" wrapText="1"/>
    </xf>
    <xf numFmtId="43" fontId="13" fillId="7" borderId="5" xfId="1" applyFont="1" applyFill="1" applyBorder="1" applyAlignment="1">
      <alignment horizontal="center" vertical="center" wrapText="1"/>
    </xf>
    <xf numFmtId="0" fontId="16" fillId="4" borderId="0" xfId="0" applyFont="1" applyFill="1" applyAlignment="1">
      <alignment horizontal="right" vertical="center" readingOrder="2"/>
    </xf>
    <xf numFmtId="43" fontId="13" fillId="7" borderId="0" xfId="1" applyFont="1" applyFill="1" applyBorder="1" applyAlignment="1">
      <alignment horizontal="center" vertical="center" wrapText="1"/>
    </xf>
    <xf numFmtId="43" fontId="10" fillId="0" borderId="0" xfId="1" applyFont="1" applyBorder="1" applyAlignment="1">
      <alignment horizontal="right" vertical="center"/>
    </xf>
    <xf numFmtId="43" fontId="10" fillId="0" borderId="1" xfId="1" applyFont="1" applyBorder="1" applyAlignment="1">
      <alignment horizontal="right" vertical="center"/>
    </xf>
    <xf numFmtId="43" fontId="10" fillId="0" borderId="11" xfId="1" applyFont="1" applyFill="1" applyBorder="1" applyAlignment="1">
      <alignment horizontal="right" vertical="center"/>
    </xf>
    <xf numFmtId="43" fontId="10" fillId="0" borderId="0" xfId="1" applyFont="1" applyFill="1" applyBorder="1" applyAlignment="1">
      <alignment horizontal="right" vertical="center"/>
    </xf>
    <xf numFmtId="43" fontId="10" fillId="0" borderId="1" xfId="1" applyFont="1" applyFill="1" applyBorder="1" applyAlignment="1">
      <alignment horizontal="right" vertical="center"/>
    </xf>
    <xf numFmtId="43" fontId="10" fillId="0" borderId="11" xfId="1" applyFont="1" applyBorder="1" applyAlignment="1">
      <alignment horizontal="right" vertical="center"/>
    </xf>
    <xf numFmtId="43" fontId="10" fillId="0" borderId="11" xfId="1" applyFont="1" applyBorder="1" applyAlignment="1">
      <alignment horizontal="right" vertical="center" wrapText="1"/>
    </xf>
    <xf numFmtId="43" fontId="10" fillId="0" borderId="0" xfId="1" applyFont="1" applyBorder="1" applyAlignment="1">
      <alignment horizontal="right" vertical="center" wrapText="1"/>
    </xf>
    <xf numFmtId="43" fontId="10" fillId="0" borderId="1" xfId="1" applyFont="1" applyBorder="1" applyAlignment="1">
      <alignment horizontal="right" vertical="center" wrapText="1"/>
    </xf>
    <xf numFmtId="0" fontId="10" fillId="6" borderId="15" xfId="0" applyFont="1" applyFill="1" applyBorder="1" applyAlignment="1">
      <alignment horizontal="right" vertical="center" wrapText="1"/>
    </xf>
    <xf numFmtId="43" fontId="9" fillId="0" borderId="5" xfId="1" applyFont="1" applyBorder="1" applyAlignment="1">
      <alignment horizontal="right" vertical="center" wrapText="1" readingOrder="1"/>
    </xf>
    <xf numFmtId="0" fontId="20" fillId="0" borderId="11" xfId="1" applyNumberFormat="1" applyFont="1" applyBorder="1" applyAlignment="1">
      <alignment horizontal="center" vertical="center" wrapText="1"/>
    </xf>
    <xf numFmtId="0" fontId="16" fillId="0" borderId="11" xfId="0" applyFont="1" applyBorder="1" applyAlignment="1">
      <alignment vertical="center" wrapText="1"/>
    </xf>
    <xf numFmtId="0" fontId="9" fillId="0" borderId="0" xfId="0" applyFont="1" applyAlignment="1">
      <alignment horizontal="right" vertical="center" wrapText="1"/>
    </xf>
    <xf numFmtId="0" fontId="10" fillId="0" borderId="11" xfId="0" applyFont="1" applyBorder="1" applyAlignment="1">
      <alignment horizontal="right" vertical="center"/>
    </xf>
    <xf numFmtId="0" fontId="10" fillId="0" borderId="0" xfId="0" applyFont="1" applyBorder="1" applyAlignment="1">
      <alignment horizontal="right" vertical="center"/>
    </xf>
    <xf numFmtId="0" fontId="10" fillId="0" borderId="1" xfId="0" applyFont="1" applyBorder="1" applyAlignment="1">
      <alignment horizontal="right" vertical="center"/>
    </xf>
    <xf numFmtId="0" fontId="6" fillId="0" borderId="15" xfId="1" applyNumberFormat="1" applyFont="1" applyBorder="1" applyAlignment="1">
      <alignment horizontal="center" vertical="center" wrapText="1"/>
    </xf>
    <xf numFmtId="0" fontId="9" fillId="0" borderId="0" xfId="0" applyFont="1" applyBorder="1" applyAlignment="1">
      <alignment horizontal="right" vertical="center" wrapText="1"/>
    </xf>
    <xf numFmtId="0" fontId="6" fillId="0" borderId="11" xfId="0" applyFont="1" applyBorder="1" applyAlignment="1">
      <alignment horizontal="right" vertical="center" wrapText="1"/>
    </xf>
  </cellXfs>
  <cellStyles count="2">
    <cellStyle name="Comma" xfId="1" builtinId="3"/>
    <cellStyle name="Normal" xfId="0" builtinId="0"/>
  </cellStyles>
  <dxfs count="0"/>
  <tableStyles count="0" defaultTableStyle="TableStyleMedium9" defaultPivotStyle="PivotStyleLight16"/>
  <colors>
    <mruColors>
      <color rgb="FFFF93C9"/>
      <color rgb="FF632523"/>
      <color rgb="FFFFB7DB"/>
      <color rgb="FFC00060"/>
      <color rgb="FFFEF4FE"/>
      <color rgb="FFFDE9FD"/>
      <color rgb="FFFAD4FA"/>
      <color rgb="FF782C2A"/>
      <color rgb="FF660033"/>
      <color rgb="FF82004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638174</xdr:colOff>
      <xdr:row>14</xdr:row>
      <xdr:rowOff>66675</xdr:rowOff>
    </xdr:from>
    <xdr:to>
      <xdr:col>3</xdr:col>
      <xdr:colOff>1047750</xdr:colOff>
      <xdr:row>14</xdr:row>
      <xdr:rowOff>257175</xdr:rowOff>
    </xdr:to>
    <xdr:sp macro="" textlink="">
      <xdr:nvSpPr>
        <xdr:cNvPr id="3" name="TextBox 2"/>
        <xdr:cNvSpPr txBox="1"/>
      </xdr:nvSpPr>
      <xdr:spPr>
        <a:xfrm>
          <a:off x="9986762475" y="4276725"/>
          <a:ext cx="409576" cy="19050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latin typeface="+mn-lt"/>
            </a:rPr>
            <a:t>**</a:t>
          </a:r>
          <a:endParaRPr lang="ar-IQ" sz="1000" b="1">
            <a:latin typeface="+mn-lt"/>
          </a:endParaRPr>
        </a:p>
      </xdr:txBody>
    </xdr:sp>
    <xdr:clientData/>
  </xdr:twoCellAnchor>
  <xdr:twoCellAnchor>
    <xdr:from>
      <xdr:col>3</xdr:col>
      <xdr:colOff>628651</xdr:colOff>
      <xdr:row>15</xdr:row>
      <xdr:rowOff>76200</xdr:rowOff>
    </xdr:from>
    <xdr:to>
      <xdr:col>4</xdr:col>
      <xdr:colOff>9526</xdr:colOff>
      <xdr:row>15</xdr:row>
      <xdr:rowOff>219076</xdr:rowOff>
    </xdr:to>
    <xdr:sp macro="" textlink="">
      <xdr:nvSpPr>
        <xdr:cNvPr id="4" name="TextBox 2"/>
        <xdr:cNvSpPr txBox="1"/>
      </xdr:nvSpPr>
      <xdr:spPr>
        <a:xfrm>
          <a:off x="9986714849" y="4657725"/>
          <a:ext cx="466725" cy="142876"/>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solidFill>
                <a:schemeClr val="dk1"/>
              </a:solidFill>
              <a:latin typeface="+mn-lt"/>
              <a:ea typeface="+mn-ea"/>
              <a:cs typeface="+mn-cs"/>
            </a:rPr>
            <a:t>***</a:t>
          </a:r>
          <a:endParaRPr lang="ar-IQ" sz="1000" b="1"/>
        </a:p>
      </xdr:txBody>
    </xdr:sp>
    <xdr:clientData/>
  </xdr:twoCellAnchor>
  <xdr:twoCellAnchor>
    <xdr:from>
      <xdr:col>3</xdr:col>
      <xdr:colOff>628650</xdr:colOff>
      <xdr:row>16</xdr:row>
      <xdr:rowOff>76200</xdr:rowOff>
    </xdr:from>
    <xdr:to>
      <xdr:col>3</xdr:col>
      <xdr:colOff>1038226</xdr:colOff>
      <xdr:row>16</xdr:row>
      <xdr:rowOff>266700</xdr:rowOff>
    </xdr:to>
    <xdr:sp macro="" textlink="">
      <xdr:nvSpPr>
        <xdr:cNvPr id="7" name="TextBox 2"/>
        <xdr:cNvSpPr txBox="1"/>
      </xdr:nvSpPr>
      <xdr:spPr>
        <a:xfrm>
          <a:off x="9986771999" y="4972050"/>
          <a:ext cx="409576" cy="19050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latin typeface="+mn-lt"/>
            </a:rPr>
            <a:t>****</a:t>
          </a:r>
          <a:endParaRPr lang="ar-IQ" sz="1000" b="1">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32523"/>
  </sheetPr>
  <dimension ref="B1:R104"/>
  <sheetViews>
    <sheetView rightToLeft="1" view="pageBreakPreview" workbookViewId="0">
      <selection activeCell="B9" sqref="B9:H9"/>
    </sheetView>
  </sheetViews>
  <sheetFormatPr defaultRowHeight="12.75" x14ac:dyDescent="0.2"/>
  <cols>
    <col min="1" max="1" width="4.140625" customWidth="1"/>
    <col min="2" max="2" width="15.85546875" customWidth="1"/>
    <col min="3" max="3" width="14.140625" customWidth="1"/>
    <col min="4" max="4" width="16.28515625" customWidth="1"/>
    <col min="5" max="5" width="14.140625" customWidth="1"/>
    <col min="6" max="6" width="16.28515625" customWidth="1"/>
    <col min="7" max="7" width="14.7109375" customWidth="1"/>
    <col min="8" max="8" width="17" customWidth="1"/>
    <col min="9" max="9" width="4.42578125" customWidth="1"/>
    <col min="11" max="11" width="11" bestFit="1" customWidth="1"/>
  </cols>
  <sheetData>
    <row r="1" spans="2:18" ht="18.75" customHeight="1" x14ac:dyDescent="0.2">
      <c r="B1" s="314" t="s">
        <v>112</v>
      </c>
      <c r="C1" s="314"/>
      <c r="D1" s="314"/>
      <c r="E1" s="314"/>
      <c r="F1" s="314"/>
      <c r="G1" s="314"/>
      <c r="H1" s="314"/>
      <c r="I1" s="3"/>
    </row>
    <row r="2" spans="2:18" ht="15.75" customHeight="1" thickBot="1" x14ac:dyDescent="0.25">
      <c r="B2" s="79" t="s">
        <v>76</v>
      </c>
      <c r="C2" s="79"/>
      <c r="D2" s="79"/>
      <c r="E2" s="79"/>
      <c r="F2" s="79"/>
      <c r="G2" s="79"/>
      <c r="H2" s="289" t="s">
        <v>90</v>
      </c>
      <c r="I2" s="3"/>
    </row>
    <row r="3" spans="2:18" ht="24" customHeight="1" thickTop="1" x14ac:dyDescent="0.2">
      <c r="B3" s="98" t="s">
        <v>0</v>
      </c>
      <c r="C3" s="151" t="s">
        <v>106</v>
      </c>
      <c r="D3" s="151" t="s">
        <v>102</v>
      </c>
      <c r="E3" s="151" t="s">
        <v>103</v>
      </c>
      <c r="F3" s="121" t="s">
        <v>104</v>
      </c>
      <c r="G3" s="121" t="s">
        <v>105</v>
      </c>
      <c r="H3" s="121" t="s">
        <v>111</v>
      </c>
      <c r="I3" s="2"/>
    </row>
    <row r="4" spans="2:18" ht="28.5" customHeight="1" thickBot="1" x14ac:dyDescent="0.25">
      <c r="B4" s="16" t="s">
        <v>1</v>
      </c>
      <c r="C4" s="43">
        <v>63891914</v>
      </c>
      <c r="D4" s="43">
        <v>58422041</v>
      </c>
      <c r="E4" s="43">
        <v>67767995</v>
      </c>
      <c r="F4" s="80">
        <v>68688325</v>
      </c>
      <c r="G4" s="80">
        <v>80030253</v>
      </c>
      <c r="H4" s="173">
        <v>85508046</v>
      </c>
      <c r="I4" s="2"/>
    </row>
    <row r="5" spans="2:18" ht="4.5" customHeight="1" thickTop="1" x14ac:dyDescent="0.2">
      <c r="B5" s="81"/>
      <c r="C5" s="82"/>
      <c r="D5" s="82"/>
      <c r="E5" s="82"/>
      <c r="F5" s="83"/>
      <c r="G5" s="84"/>
      <c r="H5" s="84"/>
      <c r="I5" s="2"/>
    </row>
    <row r="6" spans="2:18" ht="15" customHeight="1" x14ac:dyDescent="0.2">
      <c r="B6" s="310" t="s">
        <v>108</v>
      </c>
      <c r="C6" s="310"/>
      <c r="D6" s="310"/>
      <c r="E6" s="310"/>
      <c r="F6" s="310"/>
      <c r="G6" s="310"/>
      <c r="H6" s="310"/>
      <c r="I6" s="310"/>
    </row>
    <row r="7" spans="2:18" ht="17.25" customHeight="1" x14ac:dyDescent="0.2">
      <c r="B7" s="310" t="s">
        <v>107</v>
      </c>
      <c r="C7" s="310"/>
      <c r="D7" s="310"/>
      <c r="E7" s="310"/>
      <c r="F7" s="1"/>
      <c r="G7" s="1"/>
      <c r="H7" s="1"/>
      <c r="I7" s="1"/>
    </row>
    <row r="8" spans="2:18" ht="11.25" customHeight="1" x14ac:dyDescent="0.2">
      <c r="B8" s="311"/>
      <c r="C8" s="311"/>
      <c r="D8" s="311"/>
      <c r="E8" s="311"/>
      <c r="F8" s="1"/>
      <c r="G8" s="1"/>
      <c r="H8" s="1"/>
      <c r="I8" s="1"/>
    </row>
    <row r="9" spans="2:18" ht="18.75" customHeight="1" x14ac:dyDescent="0.2">
      <c r="B9" s="314" t="s">
        <v>113</v>
      </c>
      <c r="C9" s="314"/>
      <c r="D9" s="314"/>
      <c r="E9" s="314"/>
      <c r="F9" s="314"/>
      <c r="G9" s="314"/>
      <c r="H9" s="314"/>
      <c r="I9" s="3"/>
    </row>
    <row r="10" spans="2:18" ht="20.25" customHeight="1" thickBot="1" x14ac:dyDescent="0.25">
      <c r="B10" s="90" t="s">
        <v>77</v>
      </c>
      <c r="C10" s="90"/>
      <c r="D10" s="90"/>
      <c r="E10" s="90"/>
      <c r="F10" s="90"/>
      <c r="G10" s="90"/>
      <c r="H10" s="90"/>
      <c r="I10" s="3"/>
      <c r="L10" s="309"/>
      <c r="M10" s="309"/>
      <c r="N10" s="309"/>
      <c r="O10" s="309"/>
      <c r="P10" s="309"/>
      <c r="Q10" s="309"/>
      <c r="R10" s="309"/>
    </row>
    <row r="11" spans="2:18" ht="48" customHeight="1" thickTop="1" x14ac:dyDescent="0.2">
      <c r="B11" s="105" t="s">
        <v>0</v>
      </c>
      <c r="C11" s="105" t="s">
        <v>98</v>
      </c>
      <c r="D11" s="105" t="s">
        <v>83</v>
      </c>
      <c r="E11" s="105" t="s">
        <v>84</v>
      </c>
      <c r="F11" s="105" t="s">
        <v>93</v>
      </c>
      <c r="G11" s="105" t="s">
        <v>85</v>
      </c>
      <c r="H11" s="105" t="s">
        <v>86</v>
      </c>
      <c r="I11" s="6"/>
    </row>
    <row r="12" spans="2:18" ht="24.95" customHeight="1" x14ac:dyDescent="0.2">
      <c r="B12" s="75">
        <v>2012</v>
      </c>
      <c r="C12" s="37">
        <v>63891914</v>
      </c>
      <c r="D12" s="37">
        <v>10170234</v>
      </c>
      <c r="E12" s="37">
        <v>49122501</v>
      </c>
      <c r="F12" s="37">
        <v>34207244</v>
      </c>
      <c r="G12" s="18">
        <f t="shared" ref="G12:G13" si="0">E12/F12</f>
        <v>1.4360262697573649</v>
      </c>
      <c r="H12" s="19">
        <f t="shared" ref="H12:H13" si="1">G12/8760</f>
        <v>1.6392993947001884E-4</v>
      </c>
      <c r="I12" s="7"/>
    </row>
    <row r="13" spans="2:18" ht="24.95" customHeight="1" x14ac:dyDescent="0.2">
      <c r="B13" s="17">
        <v>2013</v>
      </c>
      <c r="C13" s="36">
        <v>58422041</v>
      </c>
      <c r="D13" s="37">
        <v>12201629</v>
      </c>
      <c r="E13" s="37">
        <v>62705135</v>
      </c>
      <c r="F13" s="37">
        <v>30218367</v>
      </c>
      <c r="G13" s="18">
        <f t="shared" si="0"/>
        <v>2.0750669617587212</v>
      </c>
      <c r="H13" s="19">
        <f t="shared" si="1"/>
        <v>2.3687979015510517E-4</v>
      </c>
      <c r="I13" s="7"/>
    </row>
    <row r="14" spans="2:18" ht="24.95" customHeight="1" x14ac:dyDescent="0.2">
      <c r="B14" s="102">
        <v>2014</v>
      </c>
      <c r="C14" s="36">
        <v>67767995</v>
      </c>
      <c r="D14" s="36">
        <v>12250551</v>
      </c>
      <c r="E14" s="36">
        <v>71299854</v>
      </c>
      <c r="F14" s="36">
        <v>30994476</v>
      </c>
      <c r="G14" s="103">
        <f>E14/F14</f>
        <v>2.3004052076892672</v>
      </c>
      <c r="H14" s="104">
        <f>G14/8760</f>
        <v>2.6260333421110354E-4</v>
      </c>
      <c r="I14" s="7"/>
    </row>
    <row r="15" spans="2:18" ht="24.95" customHeight="1" x14ac:dyDescent="0.2">
      <c r="B15" s="102">
        <v>2015</v>
      </c>
      <c r="C15" s="36">
        <v>68688325</v>
      </c>
      <c r="D15" s="36">
        <v>13104203</v>
      </c>
      <c r="E15" s="36">
        <v>74215110</v>
      </c>
      <c r="F15" s="36">
        <v>30308514</v>
      </c>
      <c r="G15" s="126">
        <f>E15/F15</f>
        <v>2.4486555164004411</v>
      </c>
      <c r="H15" s="127">
        <f>G15/8760</f>
        <v>2.7952688543384028E-4</v>
      </c>
      <c r="I15" s="7"/>
    </row>
    <row r="16" spans="2:18" ht="24.95" customHeight="1" x14ac:dyDescent="0.2">
      <c r="B16" s="102">
        <v>2016</v>
      </c>
      <c r="C16" s="36">
        <v>80030253</v>
      </c>
      <c r="D16" s="152">
        <v>11964878</v>
      </c>
      <c r="E16" s="36">
        <v>81247235</v>
      </c>
      <c r="F16" s="36">
        <v>31131826</v>
      </c>
      <c r="G16" s="126">
        <f>E16/F16</f>
        <v>2.6097805827387059</v>
      </c>
      <c r="H16" s="127">
        <f>G16/8760</f>
        <v>2.9792015784688424E-4</v>
      </c>
      <c r="I16" s="7"/>
      <c r="J16" s="313"/>
      <c r="K16" s="313"/>
      <c r="L16" s="313"/>
      <c r="M16" s="313"/>
      <c r="N16" s="313"/>
      <c r="O16" s="313"/>
    </row>
    <row r="17" spans="2:9" ht="24.95" customHeight="1" thickBot="1" x14ac:dyDescent="0.25">
      <c r="B17" s="92">
        <v>2017</v>
      </c>
      <c r="C17" s="129">
        <v>85508046</v>
      </c>
      <c r="D17" s="129">
        <v>13644407</v>
      </c>
      <c r="E17" s="162">
        <v>89223335</v>
      </c>
      <c r="F17" s="162">
        <v>31967075</v>
      </c>
      <c r="G17" s="108">
        <f>E17/F17</f>
        <v>2.791101000013295</v>
      </c>
      <c r="H17" s="109">
        <f>G17/8760</f>
        <v>3.1861883561795607E-4</v>
      </c>
      <c r="I17" s="7"/>
    </row>
    <row r="18" spans="2:9" ht="4.5" customHeight="1" thickTop="1" x14ac:dyDescent="0.2">
      <c r="B18" s="118"/>
      <c r="C18" s="84"/>
      <c r="D18" s="84"/>
      <c r="E18" s="84"/>
      <c r="F18" s="84"/>
      <c r="G18" s="119"/>
      <c r="H18" s="120"/>
      <c r="I18" s="97"/>
    </row>
    <row r="19" spans="2:9" ht="13.5" customHeight="1" x14ac:dyDescent="0.2">
      <c r="B19" s="309" t="s">
        <v>154</v>
      </c>
      <c r="C19" s="309"/>
      <c r="D19" s="309"/>
      <c r="E19" s="309"/>
      <c r="F19" s="309"/>
      <c r="G19" s="309"/>
      <c r="H19" s="309"/>
      <c r="I19" s="4"/>
    </row>
    <row r="20" spans="2:9" ht="39" customHeight="1" x14ac:dyDescent="0.2">
      <c r="B20" s="309" t="s">
        <v>156</v>
      </c>
      <c r="C20" s="309"/>
      <c r="D20" s="309"/>
      <c r="E20" s="309"/>
      <c r="F20" s="309"/>
      <c r="G20" s="309"/>
      <c r="H20" s="309"/>
      <c r="I20" s="4"/>
    </row>
    <row r="21" spans="2:9" ht="14.25" customHeight="1" x14ac:dyDescent="0.2">
      <c r="B21" s="309" t="s">
        <v>99</v>
      </c>
      <c r="C21" s="309"/>
      <c r="D21" s="309"/>
      <c r="E21" s="309"/>
      <c r="F21" s="309"/>
      <c r="G21" s="309"/>
      <c r="H21" s="144"/>
      <c r="I21" s="4"/>
    </row>
    <row r="22" spans="2:9" ht="13.5" customHeight="1" x14ac:dyDescent="0.2">
      <c r="B22" s="309" t="s">
        <v>100</v>
      </c>
      <c r="C22" s="309"/>
      <c r="D22" s="309"/>
      <c r="E22" s="309"/>
      <c r="F22" s="309"/>
      <c r="G22" s="309"/>
      <c r="H22" s="144"/>
      <c r="I22" s="4"/>
    </row>
    <row r="23" spans="2:9" ht="23.25" customHeight="1" x14ac:dyDescent="0.2">
      <c r="B23" s="312" t="s">
        <v>155</v>
      </c>
      <c r="C23" s="312"/>
      <c r="D23" s="312"/>
      <c r="E23" s="312"/>
      <c r="F23" s="312"/>
      <c r="G23" s="312"/>
      <c r="H23" s="312"/>
      <c r="I23" s="4"/>
    </row>
    <row r="24" spans="2:9" ht="15" customHeight="1" x14ac:dyDescent="0.2">
      <c r="B24" s="309" t="s">
        <v>87</v>
      </c>
      <c r="C24" s="309"/>
      <c r="D24" s="309"/>
      <c r="E24" s="144"/>
      <c r="F24" s="144"/>
      <c r="G24" s="144"/>
      <c r="H24" s="144"/>
      <c r="I24" s="4"/>
    </row>
    <row r="25" spans="2:9" ht="13.5" customHeight="1" x14ac:dyDescent="0.2">
      <c r="B25" s="309" t="s">
        <v>88</v>
      </c>
      <c r="C25" s="309"/>
      <c r="D25" s="309"/>
      <c r="E25" s="309"/>
      <c r="F25" s="309"/>
      <c r="G25" s="309"/>
      <c r="H25" s="309"/>
      <c r="I25" s="4"/>
    </row>
    <row r="26" spans="2:9" ht="14.25" customHeight="1" x14ac:dyDescent="0.2">
      <c r="B26" s="308" t="s">
        <v>110</v>
      </c>
      <c r="C26" s="308"/>
      <c r="D26" s="308"/>
      <c r="E26" s="308"/>
      <c r="F26" s="308"/>
      <c r="G26" s="308"/>
      <c r="H26" s="308"/>
      <c r="I26" s="4"/>
    </row>
    <row r="27" spans="2:9" ht="0.75" hidden="1" customHeight="1" x14ac:dyDescent="0.2">
      <c r="B27" s="139"/>
      <c r="C27" s="139"/>
      <c r="D27" s="139"/>
      <c r="E27" s="139"/>
      <c r="F27" s="139"/>
      <c r="G27" s="139"/>
      <c r="H27" s="139"/>
      <c r="I27" s="4"/>
    </row>
    <row r="28" spans="2:9" ht="2.25" customHeight="1" x14ac:dyDescent="0.2">
      <c r="B28" s="139"/>
      <c r="C28" s="139"/>
      <c r="D28" s="139"/>
      <c r="E28" s="139"/>
      <c r="F28" s="139"/>
      <c r="G28" s="139"/>
      <c r="H28" s="139"/>
      <c r="I28" s="4"/>
    </row>
    <row r="29" spans="2:9" ht="12" customHeight="1" x14ac:dyDescent="0.2">
      <c r="B29" s="308" t="s">
        <v>124</v>
      </c>
      <c r="C29" s="308"/>
      <c r="D29" s="308"/>
      <c r="E29" s="308"/>
      <c r="F29" s="308"/>
      <c r="G29" s="308"/>
      <c r="H29" s="308"/>
      <c r="I29" s="1"/>
    </row>
    <row r="30" spans="2:9" ht="6" customHeight="1" x14ac:dyDescent="0.2">
      <c r="B30" s="139"/>
      <c r="C30" s="139"/>
      <c r="D30" s="139"/>
      <c r="E30" s="139"/>
      <c r="F30" s="139"/>
      <c r="G30" s="139"/>
      <c r="H30" s="139"/>
      <c r="I30" s="1"/>
    </row>
    <row r="31" spans="2:9" ht="16.5" customHeight="1" x14ac:dyDescent="0.2">
      <c r="B31" s="307" t="s">
        <v>70</v>
      </c>
      <c r="C31" s="307"/>
      <c r="D31" s="307"/>
      <c r="E31" s="143"/>
      <c r="F31" s="143">
        <v>65</v>
      </c>
      <c r="G31" s="143"/>
      <c r="H31" s="143"/>
      <c r="I31" s="5"/>
    </row>
    <row r="104" ht="18.95" customHeight="1" x14ac:dyDescent="0.2"/>
  </sheetData>
  <mergeCells count="18">
    <mergeCell ref="J16:O16"/>
    <mergeCell ref="L10:R10"/>
    <mergeCell ref="B20:H20"/>
    <mergeCell ref="B1:H1"/>
    <mergeCell ref="B9:H9"/>
    <mergeCell ref="B19:H19"/>
    <mergeCell ref="B31:D31"/>
    <mergeCell ref="B29:H29"/>
    <mergeCell ref="B24:D24"/>
    <mergeCell ref="B7:E7"/>
    <mergeCell ref="F6:I6"/>
    <mergeCell ref="B8:E8"/>
    <mergeCell ref="B26:H26"/>
    <mergeCell ref="B25:H25"/>
    <mergeCell ref="B21:G21"/>
    <mergeCell ref="B22:G22"/>
    <mergeCell ref="B6:E6"/>
    <mergeCell ref="B23:H23"/>
  </mergeCells>
  <phoneticPr fontId="3" type="noConversion"/>
  <printOptions horizontalCentered="1"/>
  <pageMargins left="0.74803149606299213" right="0.74803149606299213" top="0.51181102362204722" bottom="0.19685039370078741" header="0" footer="0.2362204724409449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32523"/>
  </sheetPr>
  <dimension ref="A1:E102"/>
  <sheetViews>
    <sheetView rightToLeft="1" view="pageBreakPreview" topLeftCell="A10" zoomScaleSheetLayoutView="100" workbookViewId="0">
      <selection sqref="A1:E1"/>
    </sheetView>
  </sheetViews>
  <sheetFormatPr defaultRowHeight="12.75" x14ac:dyDescent="0.2"/>
  <cols>
    <col min="1" max="1" width="9.5703125" customWidth="1"/>
    <col min="2" max="2" width="27.7109375" customWidth="1"/>
    <col min="3" max="3" width="15.85546875" customWidth="1"/>
    <col min="4" max="4" width="21" customWidth="1"/>
    <col min="5" max="5" width="17.7109375" customWidth="1"/>
  </cols>
  <sheetData>
    <row r="1" spans="1:5" ht="18.75" customHeight="1" x14ac:dyDescent="0.2">
      <c r="A1" s="314" t="s">
        <v>114</v>
      </c>
      <c r="B1" s="314"/>
      <c r="C1" s="314"/>
      <c r="D1" s="314"/>
      <c r="E1" s="314"/>
    </row>
    <row r="2" spans="1:5" ht="20.25" customHeight="1" thickBot="1" x14ac:dyDescent="0.25">
      <c r="A2" s="323" t="s">
        <v>75</v>
      </c>
      <c r="B2" s="323"/>
      <c r="C2" s="90"/>
      <c r="D2" s="90"/>
      <c r="E2" s="90"/>
    </row>
    <row r="3" spans="1:5" ht="33.75" customHeight="1" thickTop="1" x14ac:dyDescent="0.2">
      <c r="A3" s="324" t="s">
        <v>39</v>
      </c>
      <c r="B3" s="324"/>
      <c r="C3" s="106" t="s">
        <v>34</v>
      </c>
      <c r="D3" s="106" t="s">
        <v>89</v>
      </c>
      <c r="E3" s="106" t="s">
        <v>82</v>
      </c>
    </row>
    <row r="4" spans="1:5" ht="24" customHeight="1" x14ac:dyDescent="0.2">
      <c r="A4" s="325" t="s">
        <v>42</v>
      </c>
      <c r="B4" s="325"/>
      <c r="C4" s="241">
        <v>8</v>
      </c>
      <c r="D4" s="87">
        <v>30816306</v>
      </c>
      <c r="E4" s="290">
        <f>D4/D18*100</f>
        <v>31.079721245020536</v>
      </c>
    </row>
    <row r="5" spans="1:5" ht="24" customHeight="1" x14ac:dyDescent="0.2">
      <c r="A5" s="318" t="s">
        <v>137</v>
      </c>
      <c r="B5" s="318"/>
      <c r="C5" s="176">
        <v>33</v>
      </c>
      <c r="D5" s="152">
        <v>50897639</v>
      </c>
      <c r="E5" s="291">
        <f>D5/D18*100</f>
        <v>51.332707825191171</v>
      </c>
    </row>
    <row r="6" spans="1:5" ht="24" customHeight="1" x14ac:dyDescent="0.2">
      <c r="A6" s="318" t="s">
        <v>138</v>
      </c>
      <c r="B6" s="318"/>
      <c r="C6" s="176">
        <v>6</v>
      </c>
      <c r="D6" s="152">
        <v>0</v>
      </c>
      <c r="E6" s="291">
        <f>D6/D18*100</f>
        <v>0</v>
      </c>
    </row>
    <row r="7" spans="1:5" ht="24" customHeight="1" thickBot="1" x14ac:dyDescent="0.25">
      <c r="A7" s="319" t="s">
        <v>44</v>
      </c>
      <c r="B7" s="319"/>
      <c r="C7" s="176">
        <v>8</v>
      </c>
      <c r="D7" s="152">
        <v>2176083</v>
      </c>
      <c r="E7" s="103">
        <f>D7/D18*100</f>
        <v>2.1946839782168577</v>
      </c>
    </row>
    <row r="8" spans="1:5" ht="24" customHeight="1" thickTop="1" thickBot="1" x14ac:dyDescent="0.25">
      <c r="A8" s="320" t="s">
        <v>68</v>
      </c>
      <c r="B8" s="320"/>
      <c r="C8" s="243">
        <f>SUM(C4:C7)</f>
        <v>55</v>
      </c>
      <c r="D8" s="184">
        <f>SUM(D4:D7)</f>
        <v>83890028</v>
      </c>
      <c r="E8" s="292">
        <f>D8/D18*100</f>
        <v>84.607113048428559</v>
      </c>
    </row>
    <row r="9" spans="1:5" ht="24" customHeight="1" thickTop="1" x14ac:dyDescent="0.2">
      <c r="A9" s="322" t="s">
        <v>130</v>
      </c>
      <c r="B9" s="322"/>
      <c r="C9" s="244">
        <v>12</v>
      </c>
      <c r="D9" s="87">
        <v>1593408</v>
      </c>
      <c r="E9" s="290">
        <f>D9/D18*100</f>
        <v>1.6070283203180058</v>
      </c>
    </row>
    <row r="10" spans="1:5" ht="24" customHeight="1" x14ac:dyDescent="0.2">
      <c r="A10" s="321" t="s">
        <v>32</v>
      </c>
      <c r="B10" s="321"/>
      <c r="C10" s="245" t="s">
        <v>71</v>
      </c>
      <c r="D10" s="246">
        <v>0</v>
      </c>
      <c r="E10" s="291">
        <f>D10/D18*100</f>
        <v>0</v>
      </c>
    </row>
    <row r="11" spans="1:5" ht="24" customHeight="1" thickBot="1" x14ac:dyDescent="0.25">
      <c r="A11" s="317" t="s">
        <v>35</v>
      </c>
      <c r="B11" s="317"/>
      <c r="C11" s="247" t="s">
        <v>71</v>
      </c>
      <c r="D11" s="248">
        <v>24610</v>
      </c>
      <c r="E11" s="103">
        <f>D11/D18*100</f>
        <v>2.4820364252612085E-2</v>
      </c>
    </row>
    <row r="12" spans="1:5" ht="24" customHeight="1" thickTop="1" thickBot="1" x14ac:dyDescent="0.25">
      <c r="A12" s="315" t="s">
        <v>69</v>
      </c>
      <c r="B12" s="315"/>
      <c r="C12" s="249">
        <f>SUM(C9:C11)</f>
        <v>12</v>
      </c>
      <c r="D12" s="250">
        <f>SUM(D9:D11)</f>
        <v>1618018</v>
      </c>
      <c r="E12" s="293">
        <f>D12/D18*100</f>
        <v>1.6318486845706179</v>
      </c>
    </row>
    <row r="13" spans="1:5" ht="24" customHeight="1" thickTop="1" thickBot="1" x14ac:dyDescent="0.25">
      <c r="A13" s="326" t="s">
        <v>67</v>
      </c>
      <c r="B13" s="326"/>
      <c r="C13" s="242">
        <f>C8+C12</f>
        <v>67</v>
      </c>
      <c r="D13" s="251">
        <f>D8+D12</f>
        <v>85508046</v>
      </c>
      <c r="E13" s="294">
        <f>D13/D18*100</f>
        <v>86.238961732999186</v>
      </c>
    </row>
    <row r="14" spans="1:5" ht="26.25" customHeight="1" thickTop="1" x14ac:dyDescent="0.2">
      <c r="A14" s="327" t="s">
        <v>91</v>
      </c>
      <c r="B14" s="327"/>
      <c r="C14" s="168"/>
      <c r="D14" s="253">
        <v>5635987</v>
      </c>
      <c r="E14" s="295">
        <f>D14/D18*100</f>
        <v>5.6841629525797011</v>
      </c>
    </row>
    <row r="15" spans="1:5" ht="25.5" customHeight="1" x14ac:dyDescent="0.2">
      <c r="A15" s="318" t="s">
        <v>120</v>
      </c>
      <c r="B15" s="318"/>
      <c r="C15" s="174"/>
      <c r="D15" s="252">
        <v>1857146</v>
      </c>
      <c r="E15" s="296">
        <f>D15/D18*100</f>
        <v>1.8730207310150966</v>
      </c>
    </row>
    <row r="16" spans="1:5" ht="34.5" customHeight="1" thickBot="1" x14ac:dyDescent="0.25">
      <c r="A16" s="317" t="s">
        <v>128</v>
      </c>
      <c r="B16" s="317"/>
      <c r="C16" s="169"/>
      <c r="D16" s="37">
        <v>6151274</v>
      </c>
      <c r="E16" s="297">
        <f>D16/D18*100</f>
        <v>6.2038545834060201</v>
      </c>
    </row>
    <row r="17" spans="1:5" ht="37.5" customHeight="1" thickTop="1" thickBot="1" x14ac:dyDescent="0.25">
      <c r="A17" s="315" t="s">
        <v>129</v>
      </c>
      <c r="B17" s="315"/>
      <c r="C17" s="169"/>
      <c r="D17" s="254">
        <f>SUM(D14:D16)</f>
        <v>13644407</v>
      </c>
      <c r="E17" s="293">
        <f>D17/D18*100</f>
        <v>13.761038267000817</v>
      </c>
    </row>
    <row r="18" spans="1:5" ht="21" customHeight="1" thickTop="1" thickBot="1" x14ac:dyDescent="0.25">
      <c r="A18" s="326" t="s">
        <v>157</v>
      </c>
      <c r="B18" s="326"/>
      <c r="C18" s="170">
        <v>67</v>
      </c>
      <c r="D18" s="170">
        <f>D13+D17</f>
        <v>99152453</v>
      </c>
      <c r="E18" s="298">
        <f>E13+E17</f>
        <v>100</v>
      </c>
    </row>
    <row r="19" spans="1:5" ht="6.75" customHeight="1" thickTop="1" x14ac:dyDescent="0.2">
      <c r="A19" s="13"/>
      <c r="B19" s="13"/>
      <c r="C19" s="13"/>
      <c r="D19" s="13"/>
      <c r="E19" s="13"/>
    </row>
    <row r="20" spans="1:5" ht="14.25" customHeight="1" x14ac:dyDescent="0.2">
      <c r="A20" s="316" t="s">
        <v>72</v>
      </c>
      <c r="B20" s="316"/>
      <c r="C20" s="145"/>
      <c r="D20" s="145"/>
      <c r="E20" s="145"/>
    </row>
    <row r="21" spans="1:5" ht="17.25" customHeight="1" x14ac:dyDescent="0.2">
      <c r="A21" s="316" t="s">
        <v>140</v>
      </c>
      <c r="B21" s="316"/>
      <c r="C21" s="316"/>
      <c r="D21" s="316"/>
      <c r="E21" s="145"/>
    </row>
    <row r="22" spans="1:5" ht="15.75" customHeight="1" x14ac:dyDescent="0.2">
      <c r="A22" s="316" t="s">
        <v>139</v>
      </c>
      <c r="B22" s="316"/>
      <c r="C22" s="316"/>
      <c r="D22" s="145"/>
      <c r="E22" s="145"/>
    </row>
    <row r="23" spans="1:5" ht="16.5" customHeight="1" x14ac:dyDescent="0.2">
      <c r="A23" s="316" t="s">
        <v>131</v>
      </c>
      <c r="B23" s="316"/>
      <c r="C23" s="316"/>
      <c r="D23" s="316"/>
      <c r="E23" s="145"/>
    </row>
    <row r="24" spans="1:5" ht="7.5" customHeight="1" x14ac:dyDescent="0.2"/>
    <row r="25" spans="1:5" ht="12.75" customHeight="1" x14ac:dyDescent="0.2">
      <c r="A25" s="308" t="s">
        <v>124</v>
      </c>
      <c r="B25" s="308"/>
      <c r="C25" s="308"/>
      <c r="D25" s="308"/>
      <c r="E25" s="308"/>
    </row>
    <row r="26" spans="1:5" ht="9.75" customHeight="1" x14ac:dyDescent="0.2">
      <c r="A26" s="280"/>
      <c r="B26" s="280"/>
      <c r="C26" s="280"/>
      <c r="D26" s="280"/>
      <c r="E26" s="280"/>
    </row>
    <row r="27" spans="1:5" ht="7.5" customHeight="1" x14ac:dyDescent="0.2">
      <c r="A27" s="142"/>
      <c r="B27" s="142"/>
      <c r="C27" s="142"/>
      <c r="D27" s="142"/>
      <c r="E27" s="142"/>
    </row>
    <row r="28" spans="1:5" ht="16.5" customHeight="1" x14ac:dyDescent="0.2">
      <c r="A28" s="307" t="s">
        <v>70</v>
      </c>
      <c r="B28" s="307"/>
      <c r="C28" s="307"/>
      <c r="D28" s="143">
        <v>66</v>
      </c>
      <c r="E28" s="143"/>
    </row>
    <row r="29" spans="1:5" ht="18" customHeight="1" x14ac:dyDescent="0.2"/>
    <row r="102" ht="18.95" customHeight="1" x14ac:dyDescent="0.2"/>
  </sheetData>
  <mergeCells count="24">
    <mergeCell ref="A28:C28"/>
    <mergeCell ref="A18:B18"/>
    <mergeCell ref="A13:B13"/>
    <mergeCell ref="A14:B14"/>
    <mergeCell ref="A20:B20"/>
    <mergeCell ref="A16:B16"/>
    <mergeCell ref="A25:E25"/>
    <mergeCell ref="A23:D23"/>
    <mergeCell ref="A21:D21"/>
    <mergeCell ref="A2:B2"/>
    <mergeCell ref="A1:E1"/>
    <mergeCell ref="A3:B3"/>
    <mergeCell ref="A4:B4"/>
    <mergeCell ref="A5:B5"/>
    <mergeCell ref="A12:B12"/>
    <mergeCell ref="A22:C22"/>
    <mergeCell ref="A11:B11"/>
    <mergeCell ref="A6:B6"/>
    <mergeCell ref="A7:B7"/>
    <mergeCell ref="A8:B8"/>
    <mergeCell ref="A10:B10"/>
    <mergeCell ref="A17:B17"/>
    <mergeCell ref="A9:B9"/>
    <mergeCell ref="A15:B15"/>
  </mergeCells>
  <printOptions horizontalCentered="1"/>
  <pageMargins left="0.74803149606299213" right="0.74803149606299213" top="0.59055118110236227" bottom="0.19685039370078741"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32523"/>
  </sheetPr>
  <dimension ref="A1:O96"/>
  <sheetViews>
    <sheetView rightToLeft="1" view="pageBreakPreview" topLeftCell="A7" workbookViewId="0">
      <selection sqref="A1:I1"/>
    </sheetView>
  </sheetViews>
  <sheetFormatPr defaultRowHeight="12.75" x14ac:dyDescent="0.2"/>
  <cols>
    <col min="1" max="1" width="21.42578125" customWidth="1"/>
    <col min="2" max="2" width="11.5703125" customWidth="1"/>
    <col min="3" max="3" width="11.7109375" customWidth="1"/>
    <col min="4" max="4" width="12" customWidth="1"/>
    <col min="5" max="5" width="14.42578125" customWidth="1"/>
    <col min="6" max="6" width="13.28515625" customWidth="1"/>
    <col min="7" max="7" width="18.5703125" customWidth="1"/>
    <col min="8" max="8" width="13.85546875" customWidth="1"/>
    <col min="9" max="9" width="12.5703125" customWidth="1"/>
    <col min="10" max="10" width="0" hidden="1" customWidth="1"/>
  </cols>
  <sheetData>
    <row r="1" spans="1:15" ht="26.25" customHeight="1" x14ac:dyDescent="0.2">
      <c r="A1" s="314" t="s">
        <v>115</v>
      </c>
      <c r="B1" s="314"/>
      <c r="C1" s="314"/>
      <c r="D1" s="314"/>
      <c r="E1" s="314"/>
      <c r="F1" s="314"/>
      <c r="G1" s="314"/>
      <c r="H1" s="314"/>
      <c r="I1" s="314"/>
    </row>
    <row r="2" spans="1:15" ht="21.75" customHeight="1" thickBot="1" x14ac:dyDescent="0.25">
      <c r="A2" s="90" t="s">
        <v>144</v>
      </c>
      <c r="B2" s="90"/>
      <c r="C2" s="90"/>
      <c r="D2" s="90"/>
      <c r="E2" s="90"/>
      <c r="F2" s="90"/>
      <c r="G2" s="90"/>
      <c r="H2" s="90"/>
      <c r="I2" s="90"/>
    </row>
    <row r="3" spans="1:15" ht="55.5" customHeight="1" thickTop="1" x14ac:dyDescent="0.2">
      <c r="A3" s="106" t="s">
        <v>28</v>
      </c>
      <c r="B3" s="106" t="s">
        <v>34</v>
      </c>
      <c r="C3" s="106" t="s">
        <v>29</v>
      </c>
      <c r="D3" s="106" t="s">
        <v>30</v>
      </c>
      <c r="E3" s="106" t="s">
        <v>45</v>
      </c>
      <c r="F3" s="122" t="s">
        <v>58</v>
      </c>
      <c r="G3" s="106" t="s">
        <v>46</v>
      </c>
      <c r="H3" s="171" t="s">
        <v>121</v>
      </c>
      <c r="I3" s="106" t="s">
        <v>101</v>
      </c>
    </row>
    <row r="4" spans="1:15" ht="27.95" customHeight="1" x14ac:dyDescent="0.2">
      <c r="A4" s="107" t="s">
        <v>42</v>
      </c>
      <c r="B4" s="163">
        <v>8</v>
      </c>
      <c r="C4" s="163">
        <v>31</v>
      </c>
      <c r="D4" s="163">
        <v>25</v>
      </c>
      <c r="E4" s="179">
        <v>610</v>
      </c>
      <c r="F4" s="84">
        <v>7305</v>
      </c>
      <c r="G4" s="84">
        <v>5985</v>
      </c>
      <c r="H4" s="84">
        <v>3518</v>
      </c>
      <c r="I4" s="290">
        <f t="shared" ref="I4:I12" si="0">H4/H$14*100</f>
        <v>29.40979769269353</v>
      </c>
      <c r="J4" s="96">
        <f>H4/7736*100</f>
        <v>45.475698035160292</v>
      </c>
      <c r="L4" s="11" t="s">
        <v>78</v>
      </c>
    </row>
    <row r="5" spans="1:15" ht="27.95" customHeight="1" x14ac:dyDescent="0.2">
      <c r="A5" s="67" t="s">
        <v>57</v>
      </c>
      <c r="B5" s="176">
        <v>33</v>
      </c>
      <c r="C5" s="164">
        <v>198</v>
      </c>
      <c r="D5" s="164">
        <v>155</v>
      </c>
      <c r="E5" s="180">
        <v>292</v>
      </c>
      <c r="F5" s="36">
        <v>15694</v>
      </c>
      <c r="G5" s="36">
        <v>13414</v>
      </c>
      <c r="H5" s="36">
        <v>5810</v>
      </c>
      <c r="I5" s="103">
        <f t="shared" si="0"/>
        <v>48.57047316502257</v>
      </c>
      <c r="J5" s="96">
        <f t="shared" ref="J5:J15" si="1">H5/7736*100</f>
        <v>75.103412616339199</v>
      </c>
    </row>
    <row r="6" spans="1:15" ht="27.95" customHeight="1" x14ac:dyDescent="0.2">
      <c r="A6" s="67" t="s">
        <v>43</v>
      </c>
      <c r="B6" s="164">
        <v>6</v>
      </c>
      <c r="C6" s="164">
        <v>22</v>
      </c>
      <c r="D6" s="164">
        <v>0</v>
      </c>
      <c r="E6" s="180">
        <v>23</v>
      </c>
      <c r="F6" s="36">
        <v>308</v>
      </c>
      <c r="G6" s="36">
        <v>0</v>
      </c>
      <c r="H6" s="36">
        <v>0</v>
      </c>
      <c r="I6" s="103">
        <f t="shared" si="0"/>
        <v>0</v>
      </c>
      <c r="J6" s="96">
        <f t="shared" si="1"/>
        <v>0</v>
      </c>
    </row>
    <row r="7" spans="1:15" ht="27.95" customHeight="1" thickBot="1" x14ac:dyDescent="0.25">
      <c r="A7" s="67" t="s">
        <v>44</v>
      </c>
      <c r="B7" s="164">
        <v>8</v>
      </c>
      <c r="C7" s="164">
        <v>29</v>
      </c>
      <c r="D7" s="164">
        <v>26</v>
      </c>
      <c r="E7" s="180">
        <v>187.5</v>
      </c>
      <c r="F7" s="36">
        <v>1864</v>
      </c>
      <c r="G7" s="36">
        <v>1674</v>
      </c>
      <c r="H7" s="36">
        <v>248</v>
      </c>
      <c r="I7" s="103">
        <f t="shared" si="0"/>
        <v>2.0732319010198963</v>
      </c>
      <c r="J7" s="96">
        <f t="shared" si="1"/>
        <v>3.2057911065149951</v>
      </c>
    </row>
    <row r="8" spans="1:15" ht="27.95" customHeight="1" thickTop="1" thickBot="1" x14ac:dyDescent="0.25">
      <c r="A8" s="76" t="s">
        <v>68</v>
      </c>
      <c r="B8" s="167">
        <f>SUM(B4:B7)</f>
        <v>55</v>
      </c>
      <c r="C8" s="165">
        <f>SUM(C4:C7)</f>
        <v>280</v>
      </c>
      <c r="D8" s="165">
        <f>SUM(D4:D7)</f>
        <v>206</v>
      </c>
      <c r="E8" s="181"/>
      <c r="F8" s="166">
        <f>SUM(F4:F7)</f>
        <v>25171</v>
      </c>
      <c r="G8" s="166">
        <f>SUM(G4:G7)</f>
        <v>21073</v>
      </c>
      <c r="H8" s="166">
        <f>SUM(H4:H7)</f>
        <v>9576</v>
      </c>
      <c r="I8" s="292">
        <f t="shared" si="0"/>
        <v>80.053502758735988</v>
      </c>
      <c r="J8" s="96">
        <f t="shared" si="1"/>
        <v>123.78490175801448</v>
      </c>
      <c r="K8" s="256"/>
    </row>
    <row r="9" spans="1:15" ht="27.95" customHeight="1" thickTop="1" x14ac:dyDescent="0.2">
      <c r="A9" s="74" t="s">
        <v>59</v>
      </c>
      <c r="B9" s="164">
        <v>12</v>
      </c>
      <c r="C9" s="176">
        <v>95</v>
      </c>
      <c r="D9" s="164">
        <v>71</v>
      </c>
      <c r="E9" s="180">
        <v>23</v>
      </c>
      <c r="F9" s="36">
        <v>2011</v>
      </c>
      <c r="G9" s="36">
        <v>1519</v>
      </c>
      <c r="H9" s="36">
        <v>182</v>
      </c>
      <c r="I9" s="103">
        <f t="shared" si="0"/>
        <v>1.521484701554924</v>
      </c>
      <c r="J9" s="96">
        <f t="shared" si="1"/>
        <v>2.3526370217166495</v>
      </c>
    </row>
    <row r="10" spans="1:15" ht="27.95" customHeight="1" x14ac:dyDescent="0.2">
      <c r="A10" s="74" t="s">
        <v>32</v>
      </c>
      <c r="B10" s="14" t="s">
        <v>71</v>
      </c>
      <c r="C10" s="164">
        <v>212</v>
      </c>
      <c r="D10" s="164">
        <v>0</v>
      </c>
      <c r="E10" s="180">
        <v>1.7</v>
      </c>
      <c r="F10" s="164">
        <v>290</v>
      </c>
      <c r="G10" s="164">
        <v>75</v>
      </c>
      <c r="H10" s="164">
        <v>0</v>
      </c>
      <c r="I10" s="103">
        <f t="shared" si="0"/>
        <v>0</v>
      </c>
      <c r="J10" s="96">
        <f t="shared" si="1"/>
        <v>0</v>
      </c>
      <c r="O10" s="128" t="s">
        <v>78</v>
      </c>
    </row>
    <row r="11" spans="1:15" ht="27.95" customHeight="1" thickBot="1" x14ac:dyDescent="0.25">
      <c r="A11" s="74" t="s">
        <v>35</v>
      </c>
      <c r="B11" s="14" t="s">
        <v>71</v>
      </c>
      <c r="C11" s="14" t="s">
        <v>71</v>
      </c>
      <c r="D11" s="14" t="s">
        <v>71</v>
      </c>
      <c r="E11" s="14" t="s">
        <v>71</v>
      </c>
      <c r="F11" s="14" t="s">
        <v>71</v>
      </c>
      <c r="G11" s="14" t="s">
        <v>71</v>
      </c>
      <c r="H11" s="164">
        <v>3</v>
      </c>
      <c r="I11" s="103">
        <f t="shared" si="0"/>
        <v>2.5079418157498746E-2</v>
      </c>
      <c r="J11" s="96">
        <f t="shared" si="1"/>
        <v>3.8779731127197514E-2</v>
      </c>
    </row>
    <row r="12" spans="1:15" ht="27.95" customHeight="1" thickTop="1" thickBot="1" x14ac:dyDescent="0.25">
      <c r="A12" s="76" t="s">
        <v>69</v>
      </c>
      <c r="B12" s="167">
        <f>SUM(B9:B11)</f>
        <v>12</v>
      </c>
      <c r="C12" s="177">
        <f>SUM(C9:C11)</f>
        <v>307</v>
      </c>
      <c r="D12" s="177">
        <f>SUM(D9:D11)</f>
        <v>71</v>
      </c>
      <c r="E12" s="182"/>
      <c r="F12" s="166">
        <f>F9+F10</f>
        <v>2301</v>
      </c>
      <c r="G12" s="166">
        <f>G9+G10</f>
        <v>1594</v>
      </c>
      <c r="H12" s="166">
        <f>SUM(H9:H11)</f>
        <v>185</v>
      </c>
      <c r="I12" s="292">
        <f t="shared" si="0"/>
        <v>1.5465641197124227</v>
      </c>
      <c r="J12" s="96">
        <f t="shared" si="1"/>
        <v>2.3914167528438468</v>
      </c>
    </row>
    <row r="13" spans="1:15" ht="27.95" customHeight="1" thickTop="1" thickBot="1" x14ac:dyDescent="0.25">
      <c r="A13" s="76" t="s">
        <v>132</v>
      </c>
      <c r="B13" s="175"/>
      <c r="C13" s="178"/>
      <c r="D13" s="178"/>
      <c r="E13" s="182"/>
      <c r="F13" s="183"/>
      <c r="G13" s="183"/>
      <c r="H13" s="184">
        <v>2201</v>
      </c>
      <c r="I13" s="292">
        <f>H13/H14*100</f>
        <v>18.39993312155158</v>
      </c>
      <c r="J13" s="96"/>
    </row>
    <row r="14" spans="1:15" ht="27.95" customHeight="1" thickTop="1" thickBot="1" x14ac:dyDescent="0.25">
      <c r="A14" s="100" t="s">
        <v>66</v>
      </c>
      <c r="B14" s="99">
        <f>B8+B12</f>
        <v>67</v>
      </c>
      <c r="C14" s="99">
        <f>C8+C12</f>
        <v>587</v>
      </c>
      <c r="D14" s="99">
        <f>D8+D12</f>
        <v>277</v>
      </c>
      <c r="E14" s="182"/>
      <c r="F14" s="99">
        <f>F8+F12</f>
        <v>27472</v>
      </c>
      <c r="G14" s="99">
        <f>G8+G12</f>
        <v>22667</v>
      </c>
      <c r="H14" s="99">
        <f>H8+H12+H13</f>
        <v>11962</v>
      </c>
      <c r="I14" s="299">
        <f>I8+I12+I13</f>
        <v>100</v>
      </c>
      <c r="J14" s="96">
        <f t="shared" si="1"/>
        <v>154.62771458117891</v>
      </c>
      <c r="K14" s="15"/>
    </row>
    <row r="15" spans="1:15" s="78" customFormat="1" ht="8.25" customHeight="1" thickTop="1" x14ac:dyDescent="0.2">
      <c r="A15" s="73"/>
      <c r="B15" s="73"/>
      <c r="C15" s="73"/>
      <c r="D15" s="73"/>
      <c r="E15" s="73"/>
      <c r="F15" s="73"/>
      <c r="G15" s="73"/>
      <c r="H15" s="73"/>
      <c r="I15" s="73"/>
      <c r="J15" s="96">
        <f t="shared" si="1"/>
        <v>0</v>
      </c>
      <c r="K15" s="77"/>
    </row>
    <row r="16" spans="1:15" s="78" customFormat="1" ht="17.25" customHeight="1" x14ac:dyDescent="0.2">
      <c r="A16" s="316" t="s">
        <v>72</v>
      </c>
      <c r="B16" s="316"/>
      <c r="C16" s="145"/>
      <c r="D16" s="145"/>
      <c r="E16" s="145"/>
      <c r="F16" s="145"/>
      <c r="G16" s="145"/>
      <c r="H16" s="147"/>
      <c r="I16" s="145"/>
    </row>
    <row r="17" spans="1:9" ht="13.5" customHeight="1" x14ac:dyDescent="0.2">
      <c r="A17" s="140"/>
      <c r="B17" s="140"/>
      <c r="C17" s="329"/>
      <c r="D17" s="329"/>
      <c r="E17" s="329" t="s">
        <v>78</v>
      </c>
      <c r="F17" s="329"/>
      <c r="G17" s="329"/>
      <c r="H17" s="329"/>
      <c r="I17" s="145"/>
    </row>
    <row r="18" spans="1:9" ht="17.25" customHeight="1" x14ac:dyDescent="0.2">
      <c r="A18" s="308" t="s">
        <v>124</v>
      </c>
      <c r="B18" s="308"/>
      <c r="C18" s="308"/>
      <c r="D18" s="308"/>
      <c r="E18" s="308"/>
      <c r="F18" s="308"/>
      <c r="G18" s="308"/>
      <c r="H18" s="148"/>
      <c r="I18" s="145"/>
    </row>
    <row r="19" spans="1:9" ht="28.5" customHeight="1" x14ac:dyDescent="0.2">
      <c r="A19" s="145"/>
      <c r="B19" s="145"/>
      <c r="C19" s="145"/>
      <c r="D19" s="145"/>
      <c r="E19" s="145"/>
      <c r="F19" s="145"/>
      <c r="G19" s="145"/>
      <c r="H19" s="145"/>
      <c r="I19" s="145"/>
    </row>
    <row r="20" spans="1:9" ht="23.25" customHeight="1" x14ac:dyDescent="0.2">
      <c r="A20" s="140"/>
      <c r="B20" s="140"/>
      <c r="C20" s="140"/>
      <c r="D20" s="140"/>
      <c r="E20" s="140"/>
      <c r="F20" s="140"/>
      <c r="G20" s="140"/>
      <c r="H20" s="140"/>
      <c r="I20" s="140"/>
    </row>
    <row r="21" spans="1:9" ht="23.25" customHeight="1" x14ac:dyDescent="0.2">
      <c r="A21" s="142"/>
      <c r="B21" s="142"/>
      <c r="C21" s="142"/>
      <c r="D21" s="142"/>
      <c r="E21" s="142"/>
      <c r="F21" s="142"/>
      <c r="G21" s="142"/>
      <c r="H21" s="142"/>
      <c r="I21" s="142"/>
    </row>
    <row r="22" spans="1:9" ht="19.5" customHeight="1" x14ac:dyDescent="0.2">
      <c r="A22" s="142"/>
      <c r="B22" s="142"/>
      <c r="C22" s="142"/>
      <c r="D22" s="142"/>
      <c r="E22" s="142"/>
      <c r="F22" s="142"/>
      <c r="G22" s="142"/>
      <c r="H22" s="142"/>
      <c r="I22" s="142"/>
    </row>
    <row r="23" spans="1:9" ht="20.25" customHeight="1" x14ac:dyDescent="0.2">
      <c r="A23" s="307" t="s">
        <v>70</v>
      </c>
      <c r="B23" s="307"/>
      <c r="C23" s="307"/>
      <c r="D23" s="328">
        <v>67</v>
      </c>
      <c r="E23" s="328"/>
      <c r="F23" s="328"/>
      <c r="G23" s="328"/>
      <c r="H23" s="328"/>
      <c r="I23" s="328"/>
    </row>
    <row r="96" ht="18.95" customHeight="1" x14ac:dyDescent="0.2"/>
  </sheetData>
  <mergeCells count="8">
    <mergeCell ref="A1:I1"/>
    <mergeCell ref="A23:C23"/>
    <mergeCell ref="D23:I23"/>
    <mergeCell ref="A16:B16"/>
    <mergeCell ref="C17:D17"/>
    <mergeCell ref="E17:F17"/>
    <mergeCell ref="G17:H17"/>
    <mergeCell ref="A18:G18"/>
  </mergeCells>
  <printOptions horizontalCentered="1"/>
  <pageMargins left="0.74803149606299213" right="0.74803149606299213" top="0.59055118110236227" bottom="0.19685039370078741" header="0" footer="0.23622047244094491"/>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32523"/>
  </sheetPr>
  <dimension ref="A1:G27"/>
  <sheetViews>
    <sheetView rightToLeft="1" view="pageBreakPreview" topLeftCell="A10" zoomScaleSheetLayoutView="100" workbookViewId="0">
      <selection activeCell="B1" sqref="B1:G1"/>
    </sheetView>
  </sheetViews>
  <sheetFormatPr defaultRowHeight="12.75" x14ac:dyDescent="0.2"/>
  <cols>
    <col min="1" max="1" width="1.42578125" customWidth="1"/>
    <col min="2" max="2" width="16.5703125" style="9" customWidth="1"/>
    <col min="3" max="7" width="15.7109375" style="9" customWidth="1"/>
  </cols>
  <sheetData>
    <row r="1" spans="1:7" ht="25.5" customHeight="1" x14ac:dyDescent="0.2">
      <c r="B1" s="330" t="s">
        <v>159</v>
      </c>
      <c r="C1" s="330"/>
      <c r="D1" s="330"/>
      <c r="E1" s="330"/>
      <c r="F1" s="330"/>
      <c r="G1" s="330"/>
    </row>
    <row r="2" spans="1:7" ht="16.5" customHeight="1" thickBot="1" x14ac:dyDescent="0.25">
      <c r="B2" s="135" t="s">
        <v>74</v>
      </c>
      <c r="C2" s="91"/>
      <c r="D2" s="91"/>
      <c r="E2" s="91"/>
      <c r="F2" s="91"/>
      <c r="G2" s="91"/>
    </row>
    <row r="3" spans="1:7" ht="24.75" customHeight="1" thickTop="1" x14ac:dyDescent="0.2">
      <c r="B3" s="332" t="s">
        <v>2</v>
      </c>
      <c r="C3" s="334" t="s">
        <v>119</v>
      </c>
      <c r="D3" s="334"/>
      <c r="E3" s="334"/>
      <c r="F3" s="334"/>
      <c r="G3" s="334"/>
    </row>
    <row r="4" spans="1:7" ht="29.25" customHeight="1" x14ac:dyDescent="0.2">
      <c r="B4" s="333"/>
      <c r="C4" s="110" t="s">
        <v>55</v>
      </c>
      <c r="D4" s="110" t="s">
        <v>40</v>
      </c>
      <c r="E4" s="110" t="s">
        <v>41</v>
      </c>
      <c r="F4" s="110" t="s">
        <v>56</v>
      </c>
      <c r="G4" s="110" t="s">
        <v>31</v>
      </c>
    </row>
    <row r="5" spans="1:7" ht="24.95" customHeight="1" x14ac:dyDescent="0.2">
      <c r="B5" s="153" t="s">
        <v>17</v>
      </c>
      <c r="C5" s="156">
        <v>2</v>
      </c>
      <c r="D5" s="156">
        <v>8</v>
      </c>
      <c r="E5" s="157">
        <v>0</v>
      </c>
      <c r="F5" s="157">
        <v>3</v>
      </c>
      <c r="G5" s="157">
        <f t="shared" ref="G5:G20" si="0">SUM(C5:F5)</f>
        <v>13</v>
      </c>
    </row>
    <row r="6" spans="1:7" ht="24.95" customHeight="1" x14ac:dyDescent="0.2">
      <c r="B6" s="113" t="s">
        <v>3</v>
      </c>
      <c r="C6" s="159">
        <v>0</v>
      </c>
      <c r="D6" s="159">
        <v>2</v>
      </c>
      <c r="E6" s="159">
        <v>3</v>
      </c>
      <c r="F6" s="159">
        <v>0</v>
      </c>
      <c r="G6" s="159">
        <f t="shared" si="0"/>
        <v>5</v>
      </c>
    </row>
    <row r="7" spans="1:7" ht="24.95" customHeight="1" x14ac:dyDescent="0.2">
      <c r="B7" s="114" t="s">
        <v>4</v>
      </c>
      <c r="C7" s="154">
        <v>0</v>
      </c>
      <c r="D7" s="154">
        <v>4</v>
      </c>
      <c r="E7" s="154">
        <v>0</v>
      </c>
      <c r="F7" s="154">
        <v>0</v>
      </c>
      <c r="G7" s="154">
        <f t="shared" si="0"/>
        <v>4</v>
      </c>
    </row>
    <row r="8" spans="1:7" ht="24.95" customHeight="1" x14ac:dyDescent="0.2">
      <c r="B8" s="115" t="s">
        <v>5</v>
      </c>
      <c r="C8" s="158">
        <v>1</v>
      </c>
      <c r="D8" s="158">
        <v>1</v>
      </c>
      <c r="E8" s="158">
        <v>1</v>
      </c>
      <c r="F8" s="158">
        <v>2</v>
      </c>
      <c r="G8" s="158">
        <f t="shared" si="0"/>
        <v>5</v>
      </c>
    </row>
    <row r="9" spans="1:7" ht="24.95" customHeight="1" x14ac:dyDescent="0.2">
      <c r="A9" s="125"/>
      <c r="B9" s="113" t="s">
        <v>8</v>
      </c>
      <c r="C9" s="159">
        <v>1</v>
      </c>
      <c r="D9" s="159">
        <v>4</v>
      </c>
      <c r="E9" s="159">
        <v>0</v>
      </c>
      <c r="F9" s="159">
        <v>0</v>
      </c>
      <c r="G9" s="159">
        <f t="shared" si="0"/>
        <v>5</v>
      </c>
    </row>
    <row r="10" spans="1:7" s="123" customFormat="1" ht="24.95" customHeight="1" x14ac:dyDescent="0.2">
      <c r="A10" s="125"/>
      <c r="B10" s="124" t="s">
        <v>7</v>
      </c>
      <c r="C10" s="154">
        <v>0</v>
      </c>
      <c r="D10" s="154">
        <v>1</v>
      </c>
      <c r="E10" s="154">
        <v>1</v>
      </c>
      <c r="F10" s="154">
        <v>1</v>
      </c>
      <c r="G10" s="154">
        <f t="shared" si="0"/>
        <v>3</v>
      </c>
    </row>
    <row r="11" spans="1:7" ht="24.95" customHeight="1" x14ac:dyDescent="0.2">
      <c r="A11" s="125"/>
      <c r="B11" s="114" t="s">
        <v>6</v>
      </c>
      <c r="C11" s="154">
        <v>0</v>
      </c>
      <c r="D11" s="154">
        <v>4</v>
      </c>
      <c r="E11" s="154">
        <v>1</v>
      </c>
      <c r="F11" s="154">
        <v>0</v>
      </c>
      <c r="G11" s="154">
        <f t="shared" si="0"/>
        <v>5</v>
      </c>
    </row>
    <row r="12" spans="1:7" ht="24.95" customHeight="1" x14ac:dyDescent="0.2">
      <c r="A12" s="125"/>
      <c r="B12" s="116" t="s">
        <v>9</v>
      </c>
      <c r="C12" s="156">
        <v>0</v>
      </c>
      <c r="D12" s="156">
        <v>1</v>
      </c>
      <c r="E12" s="156">
        <v>0</v>
      </c>
      <c r="F12" s="156">
        <v>2</v>
      </c>
      <c r="G12" s="156">
        <f t="shared" si="0"/>
        <v>3</v>
      </c>
    </row>
    <row r="13" spans="1:7" ht="24.95" customHeight="1" x14ac:dyDescent="0.2">
      <c r="B13" s="113" t="s">
        <v>79</v>
      </c>
      <c r="C13" s="161">
        <v>0</v>
      </c>
      <c r="D13" s="159">
        <v>0</v>
      </c>
      <c r="E13" s="159">
        <v>1</v>
      </c>
      <c r="F13" s="159">
        <v>2</v>
      </c>
      <c r="G13" s="159">
        <f t="shared" si="0"/>
        <v>3</v>
      </c>
    </row>
    <row r="14" spans="1:7" ht="24.95" customHeight="1" x14ac:dyDescent="0.2">
      <c r="B14" s="117" t="s">
        <v>10</v>
      </c>
      <c r="C14" s="157">
        <v>0</v>
      </c>
      <c r="D14" s="154">
        <v>1</v>
      </c>
      <c r="E14" s="154">
        <v>1</v>
      </c>
      <c r="F14" s="154">
        <v>0</v>
      </c>
      <c r="G14" s="154">
        <f t="shared" si="0"/>
        <v>2</v>
      </c>
    </row>
    <row r="15" spans="1:7" ht="24.95" customHeight="1" x14ac:dyDescent="0.2">
      <c r="B15" s="115" t="s">
        <v>11</v>
      </c>
      <c r="C15" s="158">
        <v>1</v>
      </c>
      <c r="D15" s="158">
        <v>0</v>
      </c>
      <c r="E15" s="158">
        <v>0</v>
      </c>
      <c r="F15" s="158">
        <v>0</v>
      </c>
      <c r="G15" s="158">
        <f t="shared" si="0"/>
        <v>1</v>
      </c>
    </row>
    <row r="16" spans="1:7" ht="24.95" customHeight="1" x14ac:dyDescent="0.2">
      <c r="B16" s="113" t="s">
        <v>12</v>
      </c>
      <c r="C16" s="159">
        <v>2</v>
      </c>
      <c r="D16" s="159">
        <v>6</v>
      </c>
      <c r="E16" s="159">
        <v>0</v>
      </c>
      <c r="F16" s="159">
        <v>1</v>
      </c>
      <c r="G16" s="159">
        <f t="shared" si="0"/>
        <v>9</v>
      </c>
    </row>
    <row r="17" spans="2:7" ht="24.95" customHeight="1" x14ac:dyDescent="0.2">
      <c r="B17" s="114" t="s">
        <v>14</v>
      </c>
      <c r="C17" s="154">
        <v>1</v>
      </c>
      <c r="D17" s="154">
        <v>1</v>
      </c>
      <c r="E17" s="154">
        <v>0</v>
      </c>
      <c r="F17" s="154">
        <v>0</v>
      </c>
      <c r="G17" s="154">
        <f t="shared" si="0"/>
        <v>2</v>
      </c>
    </row>
    <row r="18" spans="2:7" ht="24.95" customHeight="1" x14ac:dyDescent="0.2">
      <c r="B18" s="116" t="s">
        <v>15</v>
      </c>
      <c r="C18" s="154">
        <v>0</v>
      </c>
      <c r="D18" s="154">
        <v>4</v>
      </c>
      <c r="E18" s="154">
        <v>0</v>
      </c>
      <c r="F18" s="154">
        <v>1</v>
      </c>
      <c r="G18" s="154">
        <f t="shared" si="0"/>
        <v>5</v>
      </c>
    </row>
    <row r="19" spans="2:7" ht="24.95" customHeight="1" thickBot="1" x14ac:dyDescent="0.25">
      <c r="B19" s="116" t="s">
        <v>13</v>
      </c>
      <c r="C19" s="156">
        <v>0</v>
      </c>
      <c r="D19" s="156">
        <v>1</v>
      </c>
      <c r="E19" s="156">
        <v>0</v>
      </c>
      <c r="F19" s="156">
        <v>1</v>
      </c>
      <c r="G19" s="156">
        <f t="shared" si="0"/>
        <v>2</v>
      </c>
    </row>
    <row r="20" spans="2:7" ht="24.95" customHeight="1" thickTop="1" thickBot="1" x14ac:dyDescent="0.25">
      <c r="B20" s="301" t="s">
        <v>65</v>
      </c>
      <c r="C20" s="160">
        <f>SUM(C5:C19)</f>
        <v>8</v>
      </c>
      <c r="D20" s="160">
        <f>SUM(D5:D19)</f>
        <v>38</v>
      </c>
      <c r="E20" s="160">
        <f>SUM(E5:E19)</f>
        <v>8</v>
      </c>
      <c r="F20" s="160">
        <f>SUM(F5:F19)</f>
        <v>13</v>
      </c>
      <c r="G20" s="160">
        <f t="shared" si="0"/>
        <v>67</v>
      </c>
    </row>
    <row r="21" spans="2:7" ht="9.75" customHeight="1" thickTop="1" x14ac:dyDescent="0.2">
      <c r="B21" s="305"/>
      <c r="C21" s="306"/>
      <c r="D21" s="306"/>
      <c r="E21" s="306"/>
      <c r="F21" s="306"/>
      <c r="G21" s="306"/>
    </row>
    <row r="22" spans="2:7" ht="18" customHeight="1" x14ac:dyDescent="0.2">
      <c r="B22" s="309" t="s">
        <v>160</v>
      </c>
      <c r="C22" s="309"/>
      <c r="D22" s="309"/>
      <c r="E22" s="331"/>
      <c r="F22" s="331"/>
      <c r="G22" s="156"/>
    </row>
    <row r="23" spans="2:7" ht="6.75" customHeight="1" x14ac:dyDescent="0.2">
      <c r="B23" s="304"/>
      <c r="C23" s="156"/>
      <c r="D23" s="156"/>
      <c r="E23" s="156"/>
      <c r="F23" s="156"/>
      <c r="G23" s="156"/>
    </row>
    <row r="24" spans="2:7" ht="12.75" customHeight="1" x14ac:dyDescent="0.2">
      <c r="B24" s="308" t="s">
        <v>124</v>
      </c>
      <c r="C24" s="308"/>
      <c r="D24" s="308"/>
      <c r="E24" s="240"/>
      <c r="F24" s="240"/>
      <c r="G24" s="240"/>
    </row>
    <row r="25" spans="2:7" ht="9.75" customHeight="1" x14ac:dyDescent="0.2">
      <c r="B25" s="300"/>
      <c r="C25" s="300"/>
      <c r="D25" s="300"/>
      <c r="E25" s="300"/>
      <c r="F25" s="300"/>
      <c r="G25" s="300"/>
    </row>
    <row r="26" spans="2:7" ht="9.75" customHeight="1" x14ac:dyDescent="0.2">
      <c r="B26" s="335"/>
      <c r="C26" s="335"/>
      <c r="D26" s="335"/>
      <c r="E26" s="335"/>
      <c r="F26" s="335"/>
      <c r="G26" s="335"/>
    </row>
    <row r="27" spans="2:7" s="10" customFormat="1" ht="18.75" customHeight="1" x14ac:dyDescent="0.2">
      <c r="B27" s="307" t="s">
        <v>70</v>
      </c>
      <c r="C27" s="307"/>
      <c r="D27" s="307"/>
      <c r="E27" s="155"/>
      <c r="F27" s="155"/>
      <c r="G27" s="155">
        <v>68</v>
      </c>
    </row>
  </sheetData>
  <mergeCells count="9">
    <mergeCell ref="B1:G1"/>
    <mergeCell ref="B27:D27"/>
    <mergeCell ref="B24:D24"/>
    <mergeCell ref="B22:D22"/>
    <mergeCell ref="E22:F22"/>
    <mergeCell ref="B3:B4"/>
    <mergeCell ref="C3:G3"/>
    <mergeCell ref="B26:D26"/>
    <mergeCell ref="E26:G26"/>
  </mergeCells>
  <printOptions horizontalCentered="1"/>
  <pageMargins left="0.55118110236220474" right="0.55118110236220474" top="0.59055118110236227" bottom="0.23622047244094491"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32523"/>
  </sheetPr>
  <dimension ref="A1:Q30"/>
  <sheetViews>
    <sheetView rightToLeft="1" view="pageBreakPreview" topLeftCell="F1" zoomScale="90" zoomScaleSheetLayoutView="90" workbookViewId="0">
      <selection activeCell="K12" sqref="K12:K13"/>
    </sheetView>
  </sheetViews>
  <sheetFormatPr defaultRowHeight="12.75" x14ac:dyDescent="0.2"/>
  <cols>
    <col min="1" max="1" width="1.42578125" customWidth="1"/>
    <col min="2" max="2" width="12.28515625" style="9" customWidth="1"/>
    <col min="3" max="3" width="13.85546875" style="9" customWidth="1"/>
    <col min="4" max="4" width="13.140625" style="9" customWidth="1"/>
    <col min="5" max="5" width="11.42578125" style="9" customWidth="1"/>
    <col min="6" max="6" width="19.28515625" style="9" customWidth="1"/>
    <col min="7" max="7" width="12.42578125" style="9" customWidth="1"/>
    <col min="8" max="8" width="14.5703125" style="9" customWidth="1"/>
    <col min="9" max="9" width="16.140625" style="9" customWidth="1"/>
    <col min="10" max="10" width="11.42578125" style="9" customWidth="1"/>
    <col min="11" max="11" width="18.5703125" style="9" customWidth="1"/>
    <col min="12" max="12" width="11.85546875" style="9" customWidth="1"/>
    <col min="13" max="13" width="15.28515625" customWidth="1"/>
    <col min="14" max="14" width="14.28515625" customWidth="1"/>
    <col min="15" max="15" width="11.7109375" customWidth="1"/>
    <col min="16" max="16" width="14" customWidth="1"/>
    <col min="17" max="17" width="14.42578125" customWidth="1"/>
  </cols>
  <sheetData>
    <row r="1" spans="1:17" ht="21.75" customHeight="1" x14ac:dyDescent="0.2">
      <c r="B1" s="330" t="s">
        <v>116</v>
      </c>
      <c r="C1" s="330"/>
      <c r="D1" s="330"/>
      <c r="E1" s="330"/>
      <c r="F1" s="330"/>
      <c r="G1" s="330"/>
      <c r="H1" s="330"/>
      <c r="I1" s="330"/>
      <c r="J1" s="330"/>
      <c r="K1" s="330"/>
      <c r="L1" s="285"/>
    </row>
    <row r="2" spans="1:17" ht="18" customHeight="1" thickBot="1" x14ac:dyDescent="0.25">
      <c r="B2" s="135" t="s">
        <v>95</v>
      </c>
      <c r="C2" s="91"/>
      <c r="D2" s="91"/>
      <c r="E2" s="91"/>
      <c r="F2" s="91"/>
      <c r="G2" s="91"/>
      <c r="H2" s="91"/>
      <c r="I2" s="91"/>
      <c r="J2" s="91"/>
      <c r="K2" s="288" t="s">
        <v>152</v>
      </c>
      <c r="L2" s="286"/>
    </row>
    <row r="3" spans="1:17" ht="24.75" customHeight="1" thickTop="1" thickBot="1" x14ac:dyDescent="0.25">
      <c r="B3" s="332" t="s">
        <v>18</v>
      </c>
      <c r="C3" s="332" t="s">
        <v>2</v>
      </c>
      <c r="D3" s="336" t="s">
        <v>151</v>
      </c>
      <c r="E3" s="336" t="s">
        <v>126</v>
      </c>
      <c r="F3" s="336" t="s">
        <v>153</v>
      </c>
      <c r="G3" s="338" t="s">
        <v>148</v>
      </c>
      <c r="H3" s="338"/>
      <c r="I3" s="338"/>
      <c r="J3" s="338"/>
      <c r="K3" s="332" t="s">
        <v>161</v>
      </c>
      <c r="L3" s="340" t="s">
        <v>146</v>
      </c>
      <c r="M3" s="336" t="s">
        <v>97</v>
      </c>
      <c r="N3" s="332" t="s">
        <v>92</v>
      </c>
    </row>
    <row r="4" spans="1:17" ht="33" customHeight="1" thickTop="1" x14ac:dyDescent="0.2">
      <c r="B4" s="333"/>
      <c r="C4" s="333"/>
      <c r="D4" s="337"/>
      <c r="E4" s="337"/>
      <c r="F4" s="337"/>
      <c r="G4" s="110" t="s">
        <v>149</v>
      </c>
      <c r="H4" s="110" t="s">
        <v>147</v>
      </c>
      <c r="I4" s="110" t="s">
        <v>150</v>
      </c>
      <c r="J4" s="110" t="s">
        <v>96</v>
      </c>
      <c r="K4" s="333"/>
      <c r="L4" s="340"/>
      <c r="M4" s="337"/>
      <c r="N4" s="333"/>
      <c r="O4" s="128" t="s">
        <v>143</v>
      </c>
      <c r="P4" s="279" t="s">
        <v>142</v>
      </c>
      <c r="Q4" s="332" t="s">
        <v>92</v>
      </c>
    </row>
    <row r="5" spans="1:17" ht="21.95" customHeight="1" x14ac:dyDescent="0.2">
      <c r="B5" s="347" t="s">
        <v>17</v>
      </c>
      <c r="C5" s="137" t="s">
        <v>19</v>
      </c>
      <c r="D5" s="32">
        <v>5951949</v>
      </c>
      <c r="E5" s="31">
        <v>0</v>
      </c>
      <c r="F5" s="31">
        <f>SUM(D5:E5)</f>
        <v>5951949</v>
      </c>
      <c r="G5" s="31">
        <v>0</v>
      </c>
      <c r="H5" s="33">
        <v>2325625</v>
      </c>
      <c r="I5" s="33">
        <f>SUM(G5:H5)</f>
        <v>2325625</v>
      </c>
      <c r="J5" s="212">
        <v>39.073335473808662</v>
      </c>
      <c r="K5" s="95">
        <v>3626324</v>
      </c>
      <c r="L5" s="31">
        <f>G5+H5</f>
        <v>2325625</v>
      </c>
      <c r="M5" s="95">
        <f>D5+E5</f>
        <v>5951949</v>
      </c>
      <c r="N5" s="95">
        <v>3626324</v>
      </c>
      <c r="O5" s="275">
        <f>M5-N5</f>
        <v>2325625</v>
      </c>
      <c r="P5" s="277">
        <f>O5/M5*100</f>
        <v>39.073335473808662</v>
      </c>
      <c r="Q5" s="333"/>
    </row>
    <row r="6" spans="1:17" ht="21.95" customHeight="1" x14ac:dyDescent="0.2">
      <c r="B6" s="348"/>
      <c r="C6" s="114" t="s">
        <v>20</v>
      </c>
      <c r="D6" s="32">
        <v>11372194</v>
      </c>
      <c r="E6" s="32">
        <v>0</v>
      </c>
      <c r="F6" s="32">
        <f t="shared" ref="F6:F23" si="0">SUM(D6:E6)</f>
        <v>11372194</v>
      </c>
      <c r="G6" s="32">
        <v>0</v>
      </c>
      <c r="H6" s="32">
        <v>5770404</v>
      </c>
      <c r="I6" s="32">
        <f t="shared" ref="I6:I23" si="1">SUM(G6:H6)</f>
        <v>5770404</v>
      </c>
      <c r="J6" s="212">
        <v>50.741343315107002</v>
      </c>
      <c r="K6" s="95">
        <v>5601790</v>
      </c>
      <c r="L6" s="31">
        <f t="shared" ref="L6:L23" si="2">G6+H6</f>
        <v>5770404</v>
      </c>
      <c r="M6" s="95">
        <f t="shared" ref="M6:M23" si="3">D6+E6</f>
        <v>11372194</v>
      </c>
      <c r="N6" s="95">
        <v>5601790</v>
      </c>
      <c r="O6" s="275">
        <f t="shared" ref="O6:O23" si="4">M6-N6</f>
        <v>5770404</v>
      </c>
      <c r="P6" s="277">
        <f t="shared" ref="P6:P23" si="5">O6/M6*100</f>
        <v>50.741343315107002</v>
      </c>
      <c r="Q6" s="256">
        <f t="shared" ref="Q6:Q24" si="6">F6-I6</f>
        <v>5601790</v>
      </c>
    </row>
    <row r="7" spans="1:17" ht="21.95" customHeight="1" x14ac:dyDescent="0.2">
      <c r="B7" s="348"/>
      <c r="C7" s="138" t="s">
        <v>21</v>
      </c>
      <c r="D7" s="31">
        <v>6992408</v>
      </c>
      <c r="E7" s="31">
        <v>0</v>
      </c>
      <c r="F7" s="31">
        <f t="shared" si="0"/>
        <v>6992408</v>
      </c>
      <c r="G7" s="31">
        <v>0</v>
      </c>
      <c r="H7" s="31">
        <v>4357280</v>
      </c>
      <c r="I7" s="31">
        <f t="shared" si="1"/>
        <v>4357280</v>
      </c>
      <c r="J7" s="213">
        <v>62.314441605810188</v>
      </c>
      <c r="K7" s="131">
        <v>2635128</v>
      </c>
      <c r="L7" s="31">
        <f t="shared" si="2"/>
        <v>4357280</v>
      </c>
      <c r="M7" s="95">
        <f t="shared" si="3"/>
        <v>6992408</v>
      </c>
      <c r="N7" s="131">
        <v>2635128</v>
      </c>
      <c r="O7" s="275">
        <f t="shared" si="4"/>
        <v>4357280</v>
      </c>
      <c r="P7" s="277">
        <f t="shared" si="5"/>
        <v>62.314441605810188</v>
      </c>
      <c r="Q7" s="256">
        <f t="shared" si="6"/>
        <v>2635128</v>
      </c>
    </row>
    <row r="8" spans="1:17" ht="21.95" customHeight="1" x14ac:dyDescent="0.2">
      <c r="B8" s="349"/>
      <c r="C8" s="136" t="s">
        <v>123</v>
      </c>
      <c r="D8" s="197">
        <f>SUM(D5:D7)</f>
        <v>24316551</v>
      </c>
      <c r="E8" s="197">
        <v>0</v>
      </c>
      <c r="F8" s="197">
        <f t="shared" si="0"/>
        <v>24316551</v>
      </c>
      <c r="G8" s="197">
        <v>0</v>
      </c>
      <c r="H8" s="197">
        <f>SUM(H5:H7)</f>
        <v>12453309</v>
      </c>
      <c r="I8" s="197">
        <f t="shared" si="1"/>
        <v>12453309</v>
      </c>
      <c r="J8" s="214">
        <v>51.21330323531491</v>
      </c>
      <c r="K8" s="197">
        <v>11863242</v>
      </c>
      <c r="L8" s="31">
        <f t="shared" si="2"/>
        <v>12453309</v>
      </c>
      <c r="M8" s="95">
        <f t="shared" si="3"/>
        <v>24316551</v>
      </c>
      <c r="N8" s="197">
        <v>11863242</v>
      </c>
      <c r="O8" s="275">
        <f t="shared" si="4"/>
        <v>12453309</v>
      </c>
      <c r="P8" s="277">
        <f t="shared" si="5"/>
        <v>51.21330323531491</v>
      </c>
      <c r="Q8" s="256">
        <f t="shared" si="6"/>
        <v>11863242</v>
      </c>
    </row>
    <row r="9" spans="1:17" ht="18" customHeight="1" x14ac:dyDescent="0.2">
      <c r="B9" s="341" t="s">
        <v>22</v>
      </c>
      <c r="C9" s="117" t="s">
        <v>3</v>
      </c>
      <c r="D9" s="31">
        <v>2454404</v>
      </c>
      <c r="E9" s="31">
        <v>0</v>
      </c>
      <c r="F9" s="31">
        <f t="shared" si="0"/>
        <v>2454404</v>
      </c>
      <c r="G9" s="187">
        <v>1521</v>
      </c>
      <c r="H9" s="31">
        <v>412284</v>
      </c>
      <c r="I9" s="31">
        <f t="shared" si="1"/>
        <v>413805</v>
      </c>
      <c r="J9" s="220">
        <v>16.85965309704515</v>
      </c>
      <c r="K9" s="159">
        <v>2040599</v>
      </c>
      <c r="L9" s="31">
        <f t="shared" si="2"/>
        <v>413805</v>
      </c>
      <c r="M9" s="95">
        <f t="shared" si="3"/>
        <v>2454404</v>
      </c>
      <c r="N9" s="189">
        <v>2040599</v>
      </c>
      <c r="O9" s="275">
        <f t="shared" si="4"/>
        <v>413805</v>
      </c>
      <c r="P9" s="277">
        <f t="shared" si="5"/>
        <v>16.8596938401339</v>
      </c>
      <c r="Q9" s="256">
        <f t="shared" si="6"/>
        <v>2040599</v>
      </c>
    </row>
    <row r="10" spans="1:17" ht="21.95" customHeight="1" x14ac:dyDescent="0.2">
      <c r="B10" s="341"/>
      <c r="C10" s="114" t="s">
        <v>4</v>
      </c>
      <c r="D10" s="32">
        <v>5252394</v>
      </c>
      <c r="E10" s="32">
        <v>0</v>
      </c>
      <c r="F10" s="32">
        <f t="shared" si="0"/>
        <v>5252394</v>
      </c>
      <c r="G10" s="192">
        <v>1846</v>
      </c>
      <c r="H10" s="32">
        <v>2554753</v>
      </c>
      <c r="I10" s="32">
        <f t="shared" si="1"/>
        <v>2556599</v>
      </c>
      <c r="J10" s="212">
        <v>48.674928042336504</v>
      </c>
      <c r="K10" s="192">
        <v>2695795</v>
      </c>
      <c r="L10" s="31">
        <f t="shared" si="2"/>
        <v>2556599</v>
      </c>
      <c r="M10" s="95">
        <f t="shared" si="3"/>
        <v>5252394</v>
      </c>
      <c r="N10" s="189">
        <v>2695795</v>
      </c>
      <c r="O10" s="275">
        <f t="shared" si="4"/>
        <v>2556599</v>
      </c>
      <c r="P10" s="277">
        <f t="shared" si="5"/>
        <v>48.674928042336504</v>
      </c>
      <c r="Q10" s="256">
        <f t="shared" si="6"/>
        <v>2695795</v>
      </c>
    </row>
    <row r="11" spans="1:17" ht="21.95" customHeight="1" x14ac:dyDescent="0.2">
      <c r="B11" s="342"/>
      <c r="C11" s="134" t="s">
        <v>125</v>
      </c>
      <c r="D11" s="94">
        <v>2630930</v>
      </c>
      <c r="E11" s="94">
        <v>0</v>
      </c>
      <c r="F11" s="94">
        <f t="shared" si="0"/>
        <v>2630930</v>
      </c>
      <c r="G11" s="94">
        <v>3720</v>
      </c>
      <c r="H11" s="94">
        <v>2116968</v>
      </c>
      <c r="I11" s="94">
        <f t="shared" si="1"/>
        <v>2120688</v>
      </c>
      <c r="J11" s="215">
        <v>80.606021444888313</v>
      </c>
      <c r="K11" s="216">
        <v>510242</v>
      </c>
      <c r="L11" s="31">
        <f t="shared" si="2"/>
        <v>2120688</v>
      </c>
      <c r="M11" s="95">
        <f t="shared" si="3"/>
        <v>2630930</v>
      </c>
      <c r="N11" s="216">
        <v>510242</v>
      </c>
      <c r="O11" s="275">
        <f t="shared" si="4"/>
        <v>2120688</v>
      </c>
      <c r="P11" s="277">
        <f t="shared" si="5"/>
        <v>80.606021444888313</v>
      </c>
      <c r="Q11" s="256">
        <f t="shared" si="6"/>
        <v>510242</v>
      </c>
    </row>
    <row r="12" spans="1:17" ht="21.95" customHeight="1" x14ac:dyDescent="0.2">
      <c r="A12" s="125"/>
      <c r="B12" s="343" t="s">
        <v>23</v>
      </c>
      <c r="C12" s="113" t="s">
        <v>8</v>
      </c>
      <c r="D12" s="33">
        <v>4799560</v>
      </c>
      <c r="E12" s="203">
        <v>144</v>
      </c>
      <c r="F12" s="203">
        <f t="shared" si="0"/>
        <v>4799704</v>
      </c>
      <c r="G12" s="203">
        <v>3348</v>
      </c>
      <c r="H12" s="33">
        <v>1902517</v>
      </c>
      <c r="I12" s="33">
        <f t="shared" si="1"/>
        <v>1905865</v>
      </c>
      <c r="J12" s="278">
        <v>39.70799032607011</v>
      </c>
      <c r="K12" s="189">
        <v>2893839</v>
      </c>
      <c r="L12" s="31">
        <f t="shared" si="2"/>
        <v>1905865</v>
      </c>
      <c r="M12" s="95">
        <f t="shared" si="3"/>
        <v>4799704</v>
      </c>
      <c r="N12" s="189">
        <v>2893839</v>
      </c>
      <c r="O12" s="275">
        <f t="shared" si="4"/>
        <v>1905865</v>
      </c>
      <c r="P12" s="277">
        <f t="shared" si="5"/>
        <v>39.707969491451969</v>
      </c>
      <c r="Q12" s="256">
        <f t="shared" si="6"/>
        <v>2893839</v>
      </c>
    </row>
    <row r="13" spans="1:17" s="123" customFormat="1" ht="21.95" customHeight="1" x14ac:dyDescent="0.2">
      <c r="A13" s="125"/>
      <c r="B13" s="344"/>
      <c r="C13" s="124" t="s">
        <v>7</v>
      </c>
      <c r="D13" s="32">
        <v>4247514</v>
      </c>
      <c r="E13" s="192">
        <v>132</v>
      </c>
      <c r="F13" s="192">
        <f t="shared" si="0"/>
        <v>4247646</v>
      </c>
      <c r="G13" s="192">
        <v>1417</v>
      </c>
      <c r="H13" s="32">
        <v>2306314</v>
      </c>
      <c r="I13" s="32">
        <f t="shared" si="1"/>
        <v>2307731</v>
      </c>
      <c r="J13" s="278">
        <v>54.329621630427773</v>
      </c>
      <c r="K13" s="32">
        <v>1939915</v>
      </c>
      <c r="L13" s="31">
        <f t="shared" si="2"/>
        <v>2307731</v>
      </c>
      <c r="M13" s="95">
        <f t="shared" si="3"/>
        <v>4247646</v>
      </c>
      <c r="N13" s="32">
        <v>1939915</v>
      </c>
      <c r="O13" s="275">
        <f t="shared" si="4"/>
        <v>2307731</v>
      </c>
      <c r="P13" s="277">
        <f t="shared" si="5"/>
        <v>54.329645172879282</v>
      </c>
      <c r="Q13" s="256">
        <f t="shared" si="6"/>
        <v>1939915</v>
      </c>
    </row>
    <row r="14" spans="1:17" ht="21.95" customHeight="1" x14ac:dyDescent="0.2">
      <c r="A14" s="125"/>
      <c r="B14" s="344"/>
      <c r="C14" s="114" t="s">
        <v>6</v>
      </c>
      <c r="D14" s="32">
        <v>4659446</v>
      </c>
      <c r="E14" s="192">
        <v>170</v>
      </c>
      <c r="F14" s="192">
        <f t="shared" si="0"/>
        <v>4659616</v>
      </c>
      <c r="G14" s="192">
        <v>7237</v>
      </c>
      <c r="H14" s="32">
        <v>2074098</v>
      </c>
      <c r="I14" s="32">
        <f t="shared" si="1"/>
        <v>2081335</v>
      </c>
      <c r="J14" s="278">
        <v>44.667500497895105</v>
      </c>
      <c r="K14" s="189">
        <v>2578281</v>
      </c>
      <c r="L14" s="31">
        <f t="shared" si="2"/>
        <v>2081335</v>
      </c>
      <c r="M14" s="95">
        <f t="shared" si="3"/>
        <v>4659616</v>
      </c>
      <c r="N14" s="189">
        <v>2578281</v>
      </c>
      <c r="O14" s="275">
        <f t="shared" si="4"/>
        <v>2081335</v>
      </c>
      <c r="P14" s="277">
        <f t="shared" si="5"/>
        <v>44.667521958891029</v>
      </c>
      <c r="Q14" s="256">
        <f t="shared" si="6"/>
        <v>2578281</v>
      </c>
    </row>
    <row r="15" spans="1:17" ht="21.95" customHeight="1" x14ac:dyDescent="0.2">
      <c r="A15" s="125"/>
      <c r="B15" s="345"/>
      <c r="C15" s="116" t="s">
        <v>9</v>
      </c>
      <c r="D15" s="32">
        <v>3060743</v>
      </c>
      <c r="E15" s="187">
        <v>203</v>
      </c>
      <c r="F15" s="187">
        <f t="shared" si="0"/>
        <v>3060946</v>
      </c>
      <c r="G15" s="187">
        <v>3172</v>
      </c>
      <c r="H15" s="31">
        <v>1345063</v>
      </c>
      <c r="I15" s="31">
        <f t="shared" si="1"/>
        <v>1348235</v>
      </c>
      <c r="J15" s="215">
        <v>44.046350376648263</v>
      </c>
      <c r="K15" s="216">
        <v>1712711</v>
      </c>
      <c r="L15" s="31">
        <f t="shared" si="2"/>
        <v>1348235</v>
      </c>
      <c r="M15" s="95">
        <f t="shared" si="3"/>
        <v>3060946</v>
      </c>
      <c r="N15" s="216">
        <v>1712711</v>
      </c>
      <c r="O15" s="275">
        <f t="shared" si="4"/>
        <v>1348235</v>
      </c>
      <c r="P15" s="277">
        <f t="shared" si="5"/>
        <v>44.046350376648263</v>
      </c>
      <c r="Q15" s="256">
        <f t="shared" si="6"/>
        <v>1712711</v>
      </c>
    </row>
    <row r="16" spans="1:17" ht="21.95" customHeight="1" x14ac:dyDescent="0.2">
      <c r="B16" s="346" t="s">
        <v>24</v>
      </c>
      <c r="C16" s="113" t="s">
        <v>79</v>
      </c>
      <c r="D16" s="33">
        <v>2540446</v>
      </c>
      <c r="E16" s="33">
        <v>0</v>
      </c>
      <c r="F16" s="33">
        <f t="shared" si="0"/>
        <v>2540446</v>
      </c>
      <c r="G16" s="203">
        <v>0</v>
      </c>
      <c r="H16" s="33">
        <v>1281581</v>
      </c>
      <c r="I16" s="33">
        <f t="shared" si="1"/>
        <v>1281581</v>
      </c>
      <c r="J16" s="278">
        <v>50.44708685010427</v>
      </c>
      <c r="K16" s="189">
        <v>1258865</v>
      </c>
      <c r="L16" s="31">
        <f t="shared" si="2"/>
        <v>1281581</v>
      </c>
      <c r="M16" s="95">
        <f t="shared" si="3"/>
        <v>2540446</v>
      </c>
      <c r="N16" s="189">
        <v>1258865</v>
      </c>
      <c r="O16" s="275">
        <f t="shared" si="4"/>
        <v>1281581</v>
      </c>
      <c r="P16" s="277">
        <f t="shared" si="5"/>
        <v>50.44708685010427</v>
      </c>
      <c r="Q16" s="256">
        <f t="shared" si="6"/>
        <v>1258865</v>
      </c>
    </row>
    <row r="17" spans="2:17" ht="21.95" customHeight="1" x14ac:dyDescent="0.2">
      <c r="B17" s="341"/>
      <c r="C17" s="117" t="s">
        <v>10</v>
      </c>
      <c r="D17" s="32">
        <v>4306654</v>
      </c>
      <c r="E17" s="32">
        <v>0</v>
      </c>
      <c r="F17" s="32">
        <f t="shared" si="0"/>
        <v>4306654</v>
      </c>
      <c r="G17" s="192">
        <v>0</v>
      </c>
      <c r="H17" s="32">
        <v>2420146</v>
      </c>
      <c r="I17" s="32">
        <f t="shared" si="1"/>
        <v>2420146</v>
      </c>
      <c r="J17" s="278">
        <v>56.195505838175066</v>
      </c>
      <c r="K17" s="189">
        <v>1886508</v>
      </c>
      <c r="L17" s="31">
        <f t="shared" si="2"/>
        <v>2420146</v>
      </c>
      <c r="M17" s="95">
        <f t="shared" si="3"/>
        <v>4306654</v>
      </c>
      <c r="N17" s="189">
        <v>1886508</v>
      </c>
      <c r="O17" s="275">
        <f t="shared" si="4"/>
        <v>2420146</v>
      </c>
      <c r="P17" s="277">
        <f t="shared" si="5"/>
        <v>56.195505838175066</v>
      </c>
      <c r="Q17" s="256">
        <f t="shared" si="6"/>
        <v>1886508</v>
      </c>
    </row>
    <row r="18" spans="2:17" ht="21.95" customHeight="1" x14ac:dyDescent="0.2">
      <c r="B18" s="342"/>
      <c r="C18" s="115" t="s">
        <v>11</v>
      </c>
      <c r="D18" s="131">
        <v>4370012</v>
      </c>
      <c r="E18" s="131">
        <v>0</v>
      </c>
      <c r="F18" s="131">
        <f t="shared" si="0"/>
        <v>4370012</v>
      </c>
      <c r="G18" s="195">
        <v>0</v>
      </c>
      <c r="H18" s="131">
        <v>2255668</v>
      </c>
      <c r="I18" s="131">
        <f t="shared" si="1"/>
        <v>2255668</v>
      </c>
      <c r="J18" s="215">
        <v>51.616997848060834</v>
      </c>
      <c r="K18" s="216">
        <v>2114344</v>
      </c>
      <c r="L18" s="31">
        <f t="shared" si="2"/>
        <v>2255668</v>
      </c>
      <c r="M18" s="95">
        <f t="shared" si="3"/>
        <v>4370012</v>
      </c>
      <c r="N18" s="216">
        <v>2114344</v>
      </c>
      <c r="O18" s="275">
        <f t="shared" si="4"/>
        <v>2255668</v>
      </c>
      <c r="P18" s="277">
        <f t="shared" si="5"/>
        <v>51.616974964828479</v>
      </c>
      <c r="Q18" s="256">
        <f t="shared" si="6"/>
        <v>2114344</v>
      </c>
    </row>
    <row r="19" spans="2:17" ht="21.95" customHeight="1" x14ac:dyDescent="0.2">
      <c r="B19" s="346" t="s">
        <v>25</v>
      </c>
      <c r="C19" s="113" t="s">
        <v>12</v>
      </c>
      <c r="D19" s="133">
        <v>14881418</v>
      </c>
      <c r="E19" s="133">
        <v>0</v>
      </c>
      <c r="F19" s="133">
        <f t="shared" si="0"/>
        <v>14881418</v>
      </c>
      <c r="G19" s="257">
        <v>30512</v>
      </c>
      <c r="H19" s="133">
        <v>9934175</v>
      </c>
      <c r="I19" s="133">
        <f t="shared" si="1"/>
        <v>9964687</v>
      </c>
      <c r="J19" s="212">
        <v>66.960601469564267</v>
      </c>
      <c r="K19" s="95">
        <v>4916731</v>
      </c>
      <c r="L19" s="31">
        <f t="shared" si="2"/>
        <v>9964687</v>
      </c>
      <c r="M19" s="95">
        <f t="shared" si="3"/>
        <v>14881418</v>
      </c>
      <c r="N19" s="95">
        <v>4916731</v>
      </c>
      <c r="O19" s="275">
        <f t="shared" si="4"/>
        <v>9964687</v>
      </c>
      <c r="P19" s="277">
        <f t="shared" si="5"/>
        <v>66.960601469564267</v>
      </c>
      <c r="Q19" s="256">
        <f t="shared" si="6"/>
        <v>4916731</v>
      </c>
    </row>
    <row r="20" spans="2:17" ht="21.95" customHeight="1" x14ac:dyDescent="0.2">
      <c r="B20" s="341"/>
      <c r="C20" s="114" t="s">
        <v>14</v>
      </c>
      <c r="D20" s="32">
        <v>5564541</v>
      </c>
      <c r="E20" s="32">
        <v>0</v>
      </c>
      <c r="F20" s="32">
        <f t="shared" si="0"/>
        <v>5564541</v>
      </c>
      <c r="G20" s="192">
        <v>10998</v>
      </c>
      <c r="H20" s="32">
        <v>3156221</v>
      </c>
      <c r="I20" s="32">
        <f t="shared" si="1"/>
        <v>3167219</v>
      </c>
      <c r="J20" s="212">
        <v>56.917884152529382</v>
      </c>
      <c r="K20" s="95">
        <v>2397322</v>
      </c>
      <c r="L20" s="31">
        <f t="shared" si="2"/>
        <v>3167219</v>
      </c>
      <c r="M20" s="95">
        <f t="shared" si="3"/>
        <v>5564541</v>
      </c>
      <c r="N20" s="95">
        <v>2397322</v>
      </c>
      <c r="O20" s="275">
        <f t="shared" si="4"/>
        <v>3167219</v>
      </c>
      <c r="P20" s="277">
        <f t="shared" si="5"/>
        <v>56.917884152529382</v>
      </c>
      <c r="Q20" s="256">
        <f t="shared" si="6"/>
        <v>2397322</v>
      </c>
    </row>
    <row r="21" spans="2:17" ht="21.95" customHeight="1" x14ac:dyDescent="0.2">
      <c r="B21" s="341"/>
      <c r="C21" s="116" t="s">
        <v>15</v>
      </c>
      <c r="D21" s="131">
        <v>3890417</v>
      </c>
      <c r="E21" s="131">
        <v>0</v>
      </c>
      <c r="F21" s="131">
        <f t="shared" si="0"/>
        <v>3890417</v>
      </c>
      <c r="G21" s="195">
        <v>4514</v>
      </c>
      <c r="H21" s="131">
        <v>2660212</v>
      </c>
      <c r="I21" s="131">
        <f t="shared" si="1"/>
        <v>2664726</v>
      </c>
      <c r="J21" s="212">
        <v>68.494611246043803</v>
      </c>
      <c r="K21" s="95">
        <v>1225691</v>
      </c>
      <c r="L21" s="31">
        <f t="shared" si="2"/>
        <v>2664726</v>
      </c>
      <c r="M21" s="95">
        <f t="shared" si="3"/>
        <v>3890417</v>
      </c>
      <c r="N21" s="95">
        <v>1225691</v>
      </c>
      <c r="O21" s="275">
        <f t="shared" si="4"/>
        <v>2664726</v>
      </c>
      <c r="P21" s="277">
        <f t="shared" si="5"/>
        <v>68.494611246043803</v>
      </c>
      <c r="Q21" s="256">
        <f t="shared" si="6"/>
        <v>1225691</v>
      </c>
    </row>
    <row r="22" spans="2:17" ht="21.95" customHeight="1" thickBot="1" x14ac:dyDescent="0.25">
      <c r="B22" s="341"/>
      <c r="C22" s="116" t="s">
        <v>13</v>
      </c>
      <c r="D22" s="131">
        <v>2230284</v>
      </c>
      <c r="E22" s="131">
        <v>17372</v>
      </c>
      <c r="F22" s="131">
        <f t="shared" si="0"/>
        <v>2247656</v>
      </c>
      <c r="G22" s="195">
        <v>2373</v>
      </c>
      <c r="H22" s="131">
        <v>1508745</v>
      </c>
      <c r="I22" s="131">
        <f t="shared" si="1"/>
        <v>1511118</v>
      </c>
      <c r="J22" s="217">
        <v>67.230839594671068</v>
      </c>
      <c r="K22" s="218">
        <v>736538</v>
      </c>
      <c r="L22" s="31">
        <f t="shared" si="2"/>
        <v>1511118</v>
      </c>
      <c r="M22" s="95">
        <f t="shared" si="3"/>
        <v>2247656</v>
      </c>
      <c r="N22" s="218">
        <v>736538</v>
      </c>
      <c r="O22" s="275">
        <f t="shared" si="4"/>
        <v>1511118</v>
      </c>
      <c r="P22" s="277">
        <f t="shared" si="5"/>
        <v>67.230839594671068</v>
      </c>
      <c r="Q22" s="256">
        <f t="shared" si="6"/>
        <v>736538</v>
      </c>
    </row>
    <row r="23" spans="2:17" ht="21.95" customHeight="1" thickTop="1" thickBot="1" x14ac:dyDescent="0.25">
      <c r="B23" s="350" t="s">
        <v>65</v>
      </c>
      <c r="C23" s="350"/>
      <c r="D23" s="99">
        <f>SUM(D8:D22)</f>
        <v>89205314</v>
      </c>
      <c r="E23" s="99">
        <f>SUM(E12:E22)</f>
        <v>18021</v>
      </c>
      <c r="F23" s="99">
        <f t="shared" si="0"/>
        <v>89223335</v>
      </c>
      <c r="G23" s="99">
        <f>SUM(G9:G22)</f>
        <v>70658</v>
      </c>
      <c r="H23" s="99">
        <f>SUM(H8:H22)</f>
        <v>48382054</v>
      </c>
      <c r="I23" s="99">
        <f t="shared" si="1"/>
        <v>48452712</v>
      </c>
      <c r="J23" s="219">
        <v>54.304976383140122</v>
      </c>
      <c r="K23" s="99">
        <f>SUM(K8:K22)</f>
        <v>40770623</v>
      </c>
      <c r="L23" s="31">
        <f t="shared" si="2"/>
        <v>48452712</v>
      </c>
      <c r="M23" s="99">
        <f t="shared" si="3"/>
        <v>89223335</v>
      </c>
      <c r="N23" s="99">
        <v>40770623</v>
      </c>
      <c r="O23" s="276">
        <f t="shared" si="4"/>
        <v>48452712</v>
      </c>
      <c r="P23" s="277">
        <f t="shared" si="5"/>
        <v>54.304977503923155</v>
      </c>
      <c r="Q23" s="256">
        <f t="shared" si="6"/>
        <v>40770623</v>
      </c>
    </row>
    <row r="24" spans="2:17" ht="4.5" customHeight="1" thickTop="1" x14ac:dyDescent="0.2">
      <c r="B24" s="351" t="s">
        <v>37</v>
      </c>
      <c r="C24" s="351"/>
      <c r="D24" s="351"/>
      <c r="E24" s="351"/>
      <c r="F24" s="351"/>
      <c r="G24" s="351"/>
      <c r="H24" s="351"/>
      <c r="I24" s="351"/>
      <c r="J24" s="351"/>
      <c r="K24" s="351"/>
      <c r="L24" s="56"/>
      <c r="M24" s="256"/>
      <c r="Q24" s="256">
        <f t="shared" si="6"/>
        <v>0</v>
      </c>
    </row>
    <row r="25" spans="2:17" ht="17.25" customHeight="1" x14ac:dyDescent="0.2">
      <c r="B25" s="339" t="s">
        <v>133</v>
      </c>
      <c r="C25" s="339"/>
      <c r="D25" s="339"/>
      <c r="E25" s="339"/>
      <c r="F25" s="339"/>
      <c r="G25" s="339"/>
      <c r="H25" s="339"/>
      <c r="I25" s="339"/>
      <c r="J25" s="339"/>
      <c r="K25" s="339"/>
      <c r="L25" s="287"/>
      <c r="M25" s="128" t="s">
        <v>141</v>
      </c>
    </row>
    <row r="26" spans="2:17" ht="12" customHeight="1" x14ac:dyDescent="0.2">
      <c r="B26" s="339" t="s">
        <v>134</v>
      </c>
      <c r="C26" s="339"/>
      <c r="D26" s="339"/>
      <c r="E26" s="339"/>
      <c r="F26" s="339"/>
      <c r="G26" s="339"/>
      <c r="H26" s="339"/>
      <c r="I26" s="339"/>
      <c r="J26" s="339"/>
      <c r="K26" s="339"/>
      <c r="L26" s="287"/>
    </row>
    <row r="27" spans="2:17" ht="2.25" customHeight="1" x14ac:dyDescent="0.2">
      <c r="B27" s="255"/>
      <c r="C27" s="255"/>
      <c r="D27" s="255"/>
      <c r="E27" s="255"/>
      <c r="F27" s="284"/>
      <c r="G27" s="255"/>
      <c r="H27" s="255"/>
      <c r="I27" s="284"/>
      <c r="J27" s="255"/>
      <c r="K27" s="255"/>
      <c r="L27" s="287"/>
    </row>
    <row r="28" spans="2:17" ht="13.5" customHeight="1" x14ac:dyDescent="0.2">
      <c r="B28" s="308" t="s">
        <v>124</v>
      </c>
      <c r="C28" s="308"/>
      <c r="D28" s="308"/>
      <c r="E28" s="308"/>
      <c r="F28" s="308"/>
      <c r="G28" s="308"/>
      <c r="H28" s="308"/>
      <c r="I28" s="308"/>
      <c r="J28" s="308"/>
      <c r="K28" s="308"/>
      <c r="L28" s="281"/>
    </row>
    <row r="29" spans="2:17" ht="5.25" customHeight="1" x14ac:dyDescent="0.2">
      <c r="B29" s="335"/>
      <c r="C29" s="335"/>
      <c r="D29" s="335"/>
      <c r="E29" s="335"/>
      <c r="F29" s="335"/>
      <c r="G29" s="335"/>
      <c r="H29" s="335"/>
      <c r="I29" s="335"/>
      <c r="J29" s="335"/>
      <c r="K29" s="335"/>
      <c r="L29" s="282"/>
    </row>
    <row r="30" spans="2:17" s="10" customFormat="1" ht="15.75" customHeight="1" x14ac:dyDescent="0.2">
      <c r="B30" s="307" t="s">
        <v>70</v>
      </c>
      <c r="C30" s="307"/>
      <c r="D30" s="307"/>
      <c r="E30" s="307"/>
      <c r="F30" s="307"/>
      <c r="G30" s="307"/>
      <c r="H30" s="307"/>
      <c r="I30" s="283"/>
      <c r="J30" s="149">
        <v>69</v>
      </c>
      <c r="K30" s="149"/>
      <c r="L30" s="222"/>
    </row>
  </sheetData>
  <mergeCells count="24">
    <mergeCell ref="Q4:Q5"/>
    <mergeCell ref="M3:M4"/>
    <mergeCell ref="N3:N4"/>
    <mergeCell ref="B23:C23"/>
    <mergeCell ref="B24:K24"/>
    <mergeCell ref="B25:K25"/>
    <mergeCell ref="L3:L4"/>
    <mergeCell ref="F3:F4"/>
    <mergeCell ref="B26:K26"/>
    <mergeCell ref="B30:H30"/>
    <mergeCell ref="B28:K28"/>
    <mergeCell ref="B29:K29"/>
    <mergeCell ref="B9:B11"/>
    <mergeCell ref="B12:B15"/>
    <mergeCell ref="B16:B18"/>
    <mergeCell ref="B19:B22"/>
    <mergeCell ref="B5:B8"/>
    <mergeCell ref="B1:K1"/>
    <mergeCell ref="B3:B4"/>
    <mergeCell ref="C3:C4"/>
    <mergeCell ref="D3:D4"/>
    <mergeCell ref="K3:K4"/>
    <mergeCell ref="E3:E4"/>
    <mergeCell ref="G3:J3"/>
  </mergeCells>
  <printOptions horizontalCentered="1"/>
  <pageMargins left="0.55118110236220474" right="0.55118110236220474" top="0.59055118110236227" bottom="0.23622047244094491" header="0.51181102362204722" footer="0.51181102362204722"/>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32523"/>
  </sheetPr>
  <dimension ref="A1:R29"/>
  <sheetViews>
    <sheetView rightToLeft="1" tabSelected="1" view="pageBreakPreview" zoomScaleSheetLayoutView="100" workbookViewId="0">
      <selection activeCell="I10" sqref="I10"/>
    </sheetView>
  </sheetViews>
  <sheetFormatPr defaultRowHeight="12.75" x14ac:dyDescent="0.2"/>
  <cols>
    <col min="1" max="1" width="1.42578125" customWidth="1"/>
    <col min="2" max="2" width="11.28515625" style="9" customWidth="1"/>
    <col min="3" max="3" width="11" style="9" customWidth="1"/>
    <col min="4" max="4" width="12.7109375" style="9" customWidth="1"/>
    <col min="5" max="5" width="11.7109375" style="9" customWidth="1"/>
    <col min="6" max="6" width="6.85546875" style="9" customWidth="1"/>
    <col min="7" max="7" width="11.7109375" style="9" customWidth="1"/>
    <col min="8" max="8" width="6.85546875" style="9" customWidth="1"/>
    <col min="9" max="9" width="11.7109375" style="9" customWidth="1"/>
    <col min="10" max="10" width="6.85546875" style="9" customWidth="1"/>
    <col min="11" max="11" width="11.7109375" style="9" customWidth="1"/>
    <col min="12" max="12" width="6.7109375" style="9" customWidth="1"/>
    <col min="13" max="13" width="9.85546875" style="9" customWidth="1"/>
    <col min="14" max="14" width="6.28515625" style="9" customWidth="1"/>
    <col min="15" max="15" width="11.7109375" style="225" customWidth="1"/>
    <col min="16" max="17" width="9.140625" style="226"/>
  </cols>
  <sheetData>
    <row r="1" spans="1:18" ht="21" customHeight="1" x14ac:dyDescent="0.2">
      <c r="B1" s="330" t="s">
        <v>117</v>
      </c>
      <c r="C1" s="330"/>
      <c r="D1" s="330"/>
      <c r="E1" s="330"/>
      <c r="F1" s="330"/>
      <c r="G1" s="330"/>
      <c r="H1" s="330"/>
      <c r="I1" s="330"/>
      <c r="J1" s="330"/>
      <c r="K1" s="330"/>
      <c r="L1" s="330"/>
      <c r="M1" s="330"/>
      <c r="N1" s="330"/>
    </row>
    <row r="2" spans="1:18" ht="21.75" customHeight="1" thickBot="1" x14ac:dyDescent="0.25">
      <c r="B2" s="135" t="s">
        <v>122</v>
      </c>
      <c r="C2" s="91"/>
      <c r="D2" s="91"/>
      <c r="E2" s="91"/>
      <c r="F2" s="91"/>
      <c r="G2" s="91"/>
      <c r="H2" s="91"/>
      <c r="I2" s="91"/>
      <c r="J2" s="91"/>
      <c r="K2" s="91"/>
      <c r="L2" s="91"/>
      <c r="M2" s="91"/>
      <c r="N2" s="91"/>
    </row>
    <row r="3" spans="1:18" ht="26.25" customHeight="1" thickTop="1" x14ac:dyDescent="0.2">
      <c r="B3" s="332" t="s">
        <v>18</v>
      </c>
      <c r="C3" s="332" t="s">
        <v>2</v>
      </c>
      <c r="D3" s="332" t="s">
        <v>92</v>
      </c>
      <c r="E3" s="334" t="s">
        <v>162</v>
      </c>
      <c r="F3" s="334"/>
      <c r="G3" s="334"/>
      <c r="H3" s="334"/>
      <c r="I3" s="334"/>
      <c r="J3" s="334"/>
      <c r="K3" s="334"/>
      <c r="L3" s="334"/>
      <c r="M3" s="334"/>
      <c r="N3" s="334"/>
    </row>
    <row r="4" spans="1:18" ht="24" customHeight="1" x14ac:dyDescent="0.2">
      <c r="B4" s="333"/>
      <c r="C4" s="333"/>
      <c r="D4" s="333"/>
      <c r="E4" s="110" t="s">
        <v>60</v>
      </c>
      <c r="F4" s="110" t="s">
        <v>26</v>
      </c>
      <c r="G4" s="110" t="s">
        <v>61</v>
      </c>
      <c r="H4" s="110" t="s">
        <v>26</v>
      </c>
      <c r="I4" s="110" t="s">
        <v>62</v>
      </c>
      <c r="J4" s="110" t="s">
        <v>26</v>
      </c>
      <c r="K4" s="110" t="s">
        <v>63</v>
      </c>
      <c r="L4" s="110" t="s">
        <v>26</v>
      </c>
      <c r="M4" s="110" t="s">
        <v>64</v>
      </c>
      <c r="N4" s="110" t="s">
        <v>26</v>
      </c>
      <c r="O4" s="223" t="s">
        <v>81</v>
      </c>
      <c r="P4" s="227"/>
      <c r="Q4" s="224" t="s">
        <v>80</v>
      </c>
    </row>
    <row r="5" spans="1:18" ht="21.95" customHeight="1" x14ac:dyDescent="0.2">
      <c r="B5" s="347" t="s">
        <v>17</v>
      </c>
      <c r="C5" s="111" t="s">
        <v>19</v>
      </c>
      <c r="D5" s="33">
        <v>3626324</v>
      </c>
      <c r="E5" s="31">
        <v>1509880</v>
      </c>
      <c r="F5" s="186">
        <f t="shared" ref="F5:F23" si="0">E5/D5*100</f>
        <v>41.636654639795012</v>
      </c>
      <c r="G5" s="187">
        <v>680024</v>
      </c>
      <c r="H5" s="188">
        <f t="shared" ref="H5:H23" si="1">G5/D5*100</f>
        <v>18.752433593909423</v>
      </c>
      <c r="I5" s="189">
        <v>1227422</v>
      </c>
      <c r="J5" s="188">
        <f t="shared" ref="J5:J23" si="2">I5/D5*100</f>
        <v>33.847554713809359</v>
      </c>
      <c r="K5" s="189">
        <v>22440</v>
      </c>
      <c r="L5" s="188">
        <f>K5/D5*100</f>
        <v>0.61880846830012992</v>
      </c>
      <c r="M5" s="189">
        <v>186557</v>
      </c>
      <c r="N5" s="190">
        <f>M5/D5*100</f>
        <v>5.1445210080511288</v>
      </c>
      <c r="O5" s="228">
        <f>E5+G5+I5+K5+M5</f>
        <v>3626323</v>
      </c>
      <c r="P5" s="227"/>
      <c r="Q5" s="229">
        <f>F5+H5+J5+L5+N5</f>
        <v>99.999972423865046</v>
      </c>
    </row>
    <row r="6" spans="1:18" ht="21.95" customHeight="1" thickBot="1" x14ac:dyDescent="0.25">
      <c r="B6" s="348"/>
      <c r="C6" s="114" t="s">
        <v>20</v>
      </c>
      <c r="D6" s="32">
        <v>5601790</v>
      </c>
      <c r="E6" s="32">
        <v>3145108</v>
      </c>
      <c r="F6" s="191">
        <f t="shared" si="0"/>
        <v>56.144696605906333</v>
      </c>
      <c r="G6" s="192">
        <v>504903</v>
      </c>
      <c r="H6" s="188">
        <f t="shared" si="1"/>
        <v>9.0132439809418052</v>
      </c>
      <c r="I6" s="189">
        <v>1479761</v>
      </c>
      <c r="J6" s="188">
        <f t="shared" si="2"/>
        <v>26.415859930486508</v>
      </c>
      <c r="K6" s="192">
        <v>87080</v>
      </c>
      <c r="L6" s="188">
        <f t="shared" ref="L6:L19" si="3">K6/D6*100</f>
        <v>1.5545031141831451</v>
      </c>
      <c r="M6" s="192">
        <v>384937</v>
      </c>
      <c r="N6" s="193">
        <f>M6/D6*100</f>
        <v>6.8716785170454449</v>
      </c>
      <c r="O6" s="233">
        <f t="shared" ref="O6:O23" si="4">E6+G6+I6+K6+M6</f>
        <v>5601789</v>
      </c>
      <c r="P6" s="227"/>
      <c r="Q6" s="229">
        <f t="shared" ref="Q6:Q23" si="5">F6+H6+J6+L6+N6</f>
        <v>99.999982148563234</v>
      </c>
    </row>
    <row r="7" spans="1:18" ht="21.95" customHeight="1" thickBot="1" x14ac:dyDescent="0.25">
      <c r="B7" s="348"/>
      <c r="C7" s="112" t="s">
        <v>21</v>
      </c>
      <c r="D7" s="31">
        <v>2635128</v>
      </c>
      <c r="E7" s="131">
        <v>1902511</v>
      </c>
      <c r="F7" s="194">
        <f t="shared" si="0"/>
        <v>72.198048823434775</v>
      </c>
      <c r="G7" s="195">
        <v>173989</v>
      </c>
      <c r="H7" s="186">
        <f t="shared" si="1"/>
        <v>6.6026773651981996</v>
      </c>
      <c r="I7" s="195">
        <v>523781</v>
      </c>
      <c r="J7" s="186">
        <f t="shared" si="2"/>
        <v>19.876871256348839</v>
      </c>
      <c r="K7" s="195">
        <v>11057</v>
      </c>
      <c r="L7" s="186">
        <f t="shared" si="3"/>
        <v>0.41960011050696588</v>
      </c>
      <c r="M7" s="195">
        <v>23790</v>
      </c>
      <c r="N7" s="196">
        <f>M7/D7*100</f>
        <v>0.90280244451123437</v>
      </c>
      <c r="O7" s="235">
        <f t="shared" si="4"/>
        <v>2635128</v>
      </c>
      <c r="P7" s="232"/>
      <c r="Q7" s="229">
        <f t="shared" si="5"/>
        <v>100.00000000000001</v>
      </c>
    </row>
    <row r="8" spans="1:18" ht="21.95" customHeight="1" x14ac:dyDescent="0.2">
      <c r="B8" s="349"/>
      <c r="C8" s="172" t="s">
        <v>123</v>
      </c>
      <c r="D8" s="197">
        <f>SUM(D5:D7)</f>
        <v>11863242</v>
      </c>
      <c r="E8" s="197">
        <f>SUM(E5:E7)</f>
        <v>6557499</v>
      </c>
      <c r="F8" s="198">
        <f t="shared" si="0"/>
        <v>55.275775374050362</v>
      </c>
      <c r="G8" s="199">
        <f>SUM(G5:G7)</f>
        <v>1358916</v>
      </c>
      <c r="H8" s="198">
        <f t="shared" si="1"/>
        <v>11.454845142668422</v>
      </c>
      <c r="I8" s="199">
        <f>SUM(I5:I7)</f>
        <v>3230964</v>
      </c>
      <c r="J8" s="198">
        <f t="shared" si="2"/>
        <v>27.235084642123965</v>
      </c>
      <c r="K8" s="199">
        <f>SUM(K5:K7)</f>
        <v>120577</v>
      </c>
      <c r="L8" s="198">
        <f t="shared" si="3"/>
        <v>1.0163916406661855</v>
      </c>
      <c r="M8" s="199">
        <f>SUM(M5:M7)</f>
        <v>595284</v>
      </c>
      <c r="N8" s="200">
        <f>M8/D8*100</f>
        <v>5.0178863416931057</v>
      </c>
      <c r="O8" s="234">
        <f t="shared" si="4"/>
        <v>11863240</v>
      </c>
      <c r="P8" s="227"/>
      <c r="Q8" s="229">
        <f t="shared" si="5"/>
        <v>99.999983141202037</v>
      </c>
    </row>
    <row r="9" spans="1:18" ht="21.95" customHeight="1" x14ac:dyDescent="0.2">
      <c r="B9" s="346" t="s">
        <v>22</v>
      </c>
      <c r="C9" s="113" t="s">
        <v>3</v>
      </c>
      <c r="D9" s="159">
        <v>2040599</v>
      </c>
      <c r="E9" s="209">
        <v>1304474</v>
      </c>
      <c r="F9" s="191">
        <f t="shared" si="0"/>
        <v>63.926033483305631</v>
      </c>
      <c r="G9" s="133">
        <v>47475</v>
      </c>
      <c r="H9" s="205">
        <f t="shared" si="1"/>
        <v>2.3265227514077975</v>
      </c>
      <c r="I9" s="133">
        <v>132340</v>
      </c>
      <c r="J9" s="205">
        <f t="shared" si="2"/>
        <v>6.4853506249880555</v>
      </c>
      <c r="K9" s="133">
        <v>46090</v>
      </c>
      <c r="L9" s="205">
        <f t="shared" si="3"/>
        <v>2.2586505236942682</v>
      </c>
      <c r="M9" s="133">
        <v>510221</v>
      </c>
      <c r="N9" s="190">
        <f>M9/D9*100</f>
        <v>25.00349162182281</v>
      </c>
      <c r="O9" s="228">
        <f t="shared" si="4"/>
        <v>2040600</v>
      </c>
      <c r="P9" s="227"/>
      <c r="Q9" s="229">
        <f t="shared" si="5"/>
        <v>100.00004900521856</v>
      </c>
    </row>
    <row r="10" spans="1:18" ht="21.95" customHeight="1" x14ac:dyDescent="0.2">
      <c r="B10" s="341"/>
      <c r="C10" s="114" t="s">
        <v>4</v>
      </c>
      <c r="D10" s="32">
        <v>2695795</v>
      </c>
      <c r="E10" s="32">
        <v>1077739</v>
      </c>
      <c r="F10" s="191">
        <f t="shared" si="0"/>
        <v>39.978522105723911</v>
      </c>
      <c r="G10" s="189">
        <v>91564</v>
      </c>
      <c r="H10" s="188">
        <f t="shared" si="1"/>
        <v>3.3965490699404071</v>
      </c>
      <c r="I10" s="189">
        <v>224355</v>
      </c>
      <c r="J10" s="188">
        <f t="shared" si="2"/>
        <v>8.3224058209173926</v>
      </c>
      <c r="K10" s="189">
        <v>58661</v>
      </c>
      <c r="L10" s="188">
        <f t="shared" si="3"/>
        <v>2.1760185770802307</v>
      </c>
      <c r="M10" s="189">
        <v>1243476</v>
      </c>
      <c r="N10" s="211">
        <f t="shared" ref="N10" si="6">M10/D10*100</f>
        <v>46.126504426338059</v>
      </c>
      <c r="O10" s="228">
        <f t="shared" si="4"/>
        <v>2695795</v>
      </c>
      <c r="P10" s="227"/>
      <c r="Q10" s="229">
        <f t="shared" si="5"/>
        <v>100</v>
      </c>
    </row>
    <row r="11" spans="1:18" ht="21.95" customHeight="1" x14ac:dyDescent="0.2">
      <c r="B11" s="342"/>
      <c r="C11" s="115" t="s">
        <v>5</v>
      </c>
      <c r="D11" s="34">
        <v>510242</v>
      </c>
      <c r="E11" s="34">
        <v>319480</v>
      </c>
      <c r="F11" s="201">
        <f t="shared" si="0"/>
        <v>62.613426570137307</v>
      </c>
      <c r="G11" s="94">
        <v>18952</v>
      </c>
      <c r="H11" s="186">
        <f t="shared" si="1"/>
        <v>3.7143159520384446</v>
      </c>
      <c r="I11" s="94">
        <v>98206</v>
      </c>
      <c r="J11" s="201">
        <f t="shared" si="2"/>
        <v>19.246945567005461</v>
      </c>
      <c r="K11" s="94">
        <v>31087</v>
      </c>
      <c r="L11" s="186">
        <f t="shared" si="3"/>
        <v>6.0925991980276022</v>
      </c>
      <c r="M11" s="94">
        <v>42517</v>
      </c>
      <c r="N11" s="202">
        <f>M11/D11*100</f>
        <v>8.3327127127911851</v>
      </c>
      <c r="O11" s="228">
        <f t="shared" si="4"/>
        <v>510242</v>
      </c>
      <c r="P11" s="227"/>
      <c r="Q11" s="229">
        <f t="shared" si="5"/>
        <v>100</v>
      </c>
    </row>
    <row r="12" spans="1:18" ht="21.95" customHeight="1" x14ac:dyDescent="0.2">
      <c r="A12" s="125"/>
      <c r="B12" s="343" t="s">
        <v>23</v>
      </c>
      <c r="C12" s="113" t="s">
        <v>8</v>
      </c>
      <c r="D12" s="203">
        <v>2893839</v>
      </c>
      <c r="E12" s="203">
        <v>1928804</v>
      </c>
      <c r="F12" s="258">
        <f>E12/D12*100</f>
        <v>66.65208396182372</v>
      </c>
      <c r="G12" s="203">
        <v>91844</v>
      </c>
      <c r="H12" s="273">
        <f>G12/D12*100</f>
        <v>3.1737771175245069</v>
      </c>
      <c r="I12" s="203">
        <v>687331</v>
      </c>
      <c r="J12" s="207">
        <f t="shared" si="2"/>
        <v>23.751528678685997</v>
      </c>
      <c r="K12" s="203">
        <v>34696</v>
      </c>
      <c r="L12" s="274">
        <f t="shared" si="3"/>
        <v>1.198960965001854</v>
      </c>
      <c r="M12" s="192">
        <v>151162</v>
      </c>
      <c r="N12" s="274">
        <f>M12/D12*100</f>
        <v>5.2235801646186948</v>
      </c>
      <c r="O12" s="228">
        <f t="shared" si="4"/>
        <v>2893837</v>
      </c>
      <c r="P12" s="227"/>
      <c r="Q12" s="229">
        <f t="shared" si="5"/>
        <v>99.999930887654784</v>
      </c>
      <c r="R12" s="256"/>
    </row>
    <row r="13" spans="1:18" s="123" customFormat="1" ht="21.95" customHeight="1" x14ac:dyDescent="0.2">
      <c r="A13" s="125"/>
      <c r="B13" s="344"/>
      <c r="C13" s="124" t="s">
        <v>7</v>
      </c>
      <c r="D13" s="32">
        <v>1939915</v>
      </c>
      <c r="E13" s="192">
        <v>992142</v>
      </c>
      <c r="F13" s="206">
        <f>E13/D13*100</f>
        <v>51.143581033189598</v>
      </c>
      <c r="G13" s="192">
        <v>170866</v>
      </c>
      <c r="H13" s="206">
        <f>G13/D13*100</f>
        <v>8.8079116868522593</v>
      </c>
      <c r="I13" s="192">
        <v>630205</v>
      </c>
      <c r="J13" s="207">
        <f>I13/D13*100</f>
        <v>32.486217179618691</v>
      </c>
      <c r="K13" s="192">
        <v>9510</v>
      </c>
      <c r="L13" s="207">
        <f>K13/D13*100</f>
        <v>0.49022766461417128</v>
      </c>
      <c r="M13" s="192">
        <v>137193</v>
      </c>
      <c r="N13" s="206">
        <f>M13/D13*100</f>
        <v>7.072113984375604</v>
      </c>
      <c r="O13" s="228">
        <f t="shared" si="4"/>
        <v>1939916</v>
      </c>
      <c r="P13" s="227"/>
      <c r="Q13" s="229">
        <f t="shared" si="5"/>
        <v>100.00005154865032</v>
      </c>
    </row>
    <row r="14" spans="1:18" ht="21.95" customHeight="1" thickBot="1" x14ac:dyDescent="0.25">
      <c r="A14" s="125"/>
      <c r="B14" s="344"/>
      <c r="C14" s="114" t="s">
        <v>6</v>
      </c>
      <c r="D14" s="192">
        <v>2578281</v>
      </c>
      <c r="E14" s="32">
        <v>1668620</v>
      </c>
      <c r="F14" s="191">
        <f t="shared" si="0"/>
        <v>64.718314256669458</v>
      </c>
      <c r="G14" s="192">
        <v>169671</v>
      </c>
      <c r="H14" s="191">
        <f t="shared" si="1"/>
        <v>6.5807799848038293</v>
      </c>
      <c r="I14" s="192">
        <v>610262</v>
      </c>
      <c r="J14" s="188">
        <f t="shared" si="2"/>
        <v>23.669336274828073</v>
      </c>
      <c r="K14" s="192">
        <v>46084</v>
      </c>
      <c r="L14" s="188">
        <f t="shared" si="3"/>
        <v>1.7873924525682034</v>
      </c>
      <c r="M14" s="192">
        <v>83645</v>
      </c>
      <c r="N14" s="206">
        <f>M14/D14*100</f>
        <v>3.2442158166623423</v>
      </c>
      <c r="O14" s="233">
        <f t="shared" si="4"/>
        <v>2578282</v>
      </c>
      <c r="P14" s="227"/>
      <c r="Q14" s="229">
        <f t="shared" si="5"/>
        <v>100.0000387855319</v>
      </c>
    </row>
    <row r="15" spans="1:18" ht="21.95" customHeight="1" thickBot="1" x14ac:dyDescent="0.25">
      <c r="A15" s="125"/>
      <c r="B15" s="345"/>
      <c r="C15" s="116" t="s">
        <v>9</v>
      </c>
      <c r="D15" s="31">
        <v>1712711</v>
      </c>
      <c r="E15" s="31">
        <v>1264769</v>
      </c>
      <c r="F15" s="201">
        <f t="shared" si="0"/>
        <v>73.846025394827265</v>
      </c>
      <c r="G15" s="216">
        <v>59192</v>
      </c>
      <c r="H15" s="201">
        <f t="shared" si="1"/>
        <v>3.4560413286304574</v>
      </c>
      <c r="I15" s="216">
        <v>238552</v>
      </c>
      <c r="J15" s="201">
        <f t="shared" si="2"/>
        <v>13.928327662985756</v>
      </c>
      <c r="K15" s="216">
        <v>57466</v>
      </c>
      <c r="L15" s="201">
        <f t="shared" si="3"/>
        <v>3.3552654242309417</v>
      </c>
      <c r="M15" s="216">
        <v>92732</v>
      </c>
      <c r="N15" s="202">
        <f t="shared" ref="N15:N23" si="7">M15/D15*100</f>
        <v>5.4143401893255785</v>
      </c>
      <c r="O15" s="235">
        <f t="shared" si="4"/>
        <v>1712711</v>
      </c>
      <c r="P15" s="232"/>
      <c r="Q15" s="229">
        <f t="shared" si="5"/>
        <v>100</v>
      </c>
    </row>
    <row r="16" spans="1:18" ht="21.95" customHeight="1" thickBot="1" x14ac:dyDescent="0.25">
      <c r="B16" s="346" t="s">
        <v>24</v>
      </c>
      <c r="C16" s="113" t="s">
        <v>79</v>
      </c>
      <c r="D16" s="210">
        <v>1258865</v>
      </c>
      <c r="E16" s="133">
        <v>900996</v>
      </c>
      <c r="F16" s="186">
        <f t="shared" ref="F16" si="8">E16/D16*100</f>
        <v>71.572090732524927</v>
      </c>
      <c r="G16" s="187">
        <v>51511</v>
      </c>
      <c r="H16" s="186">
        <f t="shared" ref="H16" si="9">G16/D16*100</f>
        <v>4.0918605251555968</v>
      </c>
      <c r="I16" s="187">
        <v>143465</v>
      </c>
      <c r="J16" s="186">
        <f t="shared" ref="J16" si="10">I16/D16*100</f>
        <v>11.396376895060232</v>
      </c>
      <c r="K16" s="187">
        <v>25428</v>
      </c>
      <c r="L16" s="186">
        <f t="shared" ref="L16" si="11">K16/D16*100</f>
        <v>2.0199147644902351</v>
      </c>
      <c r="M16" s="187">
        <v>137464</v>
      </c>
      <c r="N16" s="208">
        <f t="shared" ref="N16" si="12">M16/D16*100</f>
        <v>10.91967764613362</v>
      </c>
      <c r="O16" s="236">
        <f t="shared" si="4"/>
        <v>1258864</v>
      </c>
      <c r="P16" s="227"/>
      <c r="Q16" s="229">
        <f t="shared" si="5"/>
        <v>99.999920563364611</v>
      </c>
    </row>
    <row r="17" spans="2:17" ht="21.95" customHeight="1" thickBot="1" x14ac:dyDescent="0.25">
      <c r="B17" s="341"/>
      <c r="C17" s="117" t="s">
        <v>10</v>
      </c>
      <c r="D17" s="95">
        <v>1886508</v>
      </c>
      <c r="E17" s="95">
        <v>1585073</v>
      </c>
      <c r="F17" s="191">
        <f t="shared" si="0"/>
        <v>84.021536086780443</v>
      </c>
      <c r="G17" s="192">
        <v>52106</v>
      </c>
      <c r="H17" s="191">
        <f t="shared" si="1"/>
        <v>2.7620344043067933</v>
      </c>
      <c r="I17" s="192">
        <v>154731</v>
      </c>
      <c r="J17" s="191">
        <f t="shared" si="2"/>
        <v>8.2019795304340093</v>
      </c>
      <c r="K17" s="192">
        <v>44363</v>
      </c>
      <c r="L17" s="191">
        <f t="shared" si="3"/>
        <v>2.3515935262400158</v>
      </c>
      <c r="M17" s="192">
        <v>50235</v>
      </c>
      <c r="N17" s="193">
        <f t="shared" si="7"/>
        <v>2.6628564522387395</v>
      </c>
      <c r="O17" s="235">
        <f t="shared" si="4"/>
        <v>1886508</v>
      </c>
      <c r="P17" s="232"/>
      <c r="Q17" s="229">
        <f t="shared" si="5"/>
        <v>100</v>
      </c>
    </row>
    <row r="18" spans="2:17" ht="21.95" customHeight="1" x14ac:dyDescent="0.2">
      <c r="B18" s="342"/>
      <c r="C18" s="115" t="s">
        <v>11</v>
      </c>
      <c r="D18" s="94">
        <v>2114344</v>
      </c>
      <c r="E18" s="34">
        <v>1666847</v>
      </c>
      <c r="F18" s="201">
        <f t="shared" si="0"/>
        <v>78.835184813824057</v>
      </c>
      <c r="G18" s="94">
        <v>68757</v>
      </c>
      <c r="H18" s="186">
        <f t="shared" si="1"/>
        <v>3.2519306224531106</v>
      </c>
      <c r="I18" s="94">
        <v>140196</v>
      </c>
      <c r="J18" s="201">
        <f t="shared" si="2"/>
        <v>6.6307090993707742</v>
      </c>
      <c r="K18" s="94">
        <v>166470</v>
      </c>
      <c r="L18" s="186">
        <f t="shared" si="3"/>
        <v>7.8733640315861564</v>
      </c>
      <c r="M18" s="94">
        <v>72073</v>
      </c>
      <c r="N18" s="202">
        <f t="shared" si="7"/>
        <v>3.4087641367724455</v>
      </c>
      <c r="O18" s="234">
        <f t="shared" si="4"/>
        <v>2114343</v>
      </c>
      <c r="P18" s="227"/>
      <c r="Q18" s="229">
        <f t="shared" si="5"/>
        <v>99.999952704006546</v>
      </c>
    </row>
    <row r="19" spans="2:17" ht="21.95" customHeight="1" x14ac:dyDescent="0.2">
      <c r="B19" s="346" t="s">
        <v>25</v>
      </c>
      <c r="C19" s="113" t="s">
        <v>12</v>
      </c>
      <c r="D19" s="33">
        <v>4916731</v>
      </c>
      <c r="E19" s="33">
        <v>2357704</v>
      </c>
      <c r="F19" s="186">
        <f t="shared" si="0"/>
        <v>47.952674246364097</v>
      </c>
      <c r="G19" s="203">
        <v>205889</v>
      </c>
      <c r="H19" s="204">
        <f t="shared" si="1"/>
        <v>4.1875180887463639</v>
      </c>
      <c r="I19" s="203">
        <v>664162</v>
      </c>
      <c r="J19" s="188">
        <f t="shared" si="2"/>
        <v>13.508202909616166</v>
      </c>
      <c r="K19" s="203">
        <v>15159</v>
      </c>
      <c r="L19" s="204">
        <f t="shared" si="3"/>
        <v>0.30831460984951181</v>
      </c>
      <c r="M19" s="203">
        <v>1673818</v>
      </c>
      <c r="N19" s="208">
        <f t="shared" si="7"/>
        <v>34.043310484140783</v>
      </c>
      <c r="O19" s="228">
        <f t="shared" si="4"/>
        <v>4916732</v>
      </c>
      <c r="P19" s="227"/>
      <c r="Q19" s="229">
        <f t="shared" si="5"/>
        <v>100.00002033871692</v>
      </c>
    </row>
    <row r="20" spans="2:17" ht="21.95" customHeight="1" thickBot="1" x14ac:dyDescent="0.25">
      <c r="B20" s="341"/>
      <c r="C20" s="114" t="s">
        <v>14</v>
      </c>
      <c r="D20" s="32">
        <v>2397322</v>
      </c>
      <c r="E20" s="32">
        <v>1982660</v>
      </c>
      <c r="F20" s="191">
        <f t="shared" si="0"/>
        <v>82.703116227190179</v>
      </c>
      <c r="G20" s="192">
        <v>67837</v>
      </c>
      <c r="H20" s="191">
        <f>G20/D20*100</f>
        <v>2.8296991392895907</v>
      </c>
      <c r="I20" s="192">
        <v>185442</v>
      </c>
      <c r="J20" s="188">
        <f t="shared" si="2"/>
        <v>7.7353813964081581</v>
      </c>
      <c r="K20" s="154">
        <v>15196</v>
      </c>
      <c r="L20" s="206">
        <f>K20/D20*100</f>
        <v>0.63387396436523757</v>
      </c>
      <c r="M20" s="192">
        <v>146188</v>
      </c>
      <c r="N20" s="193">
        <f t="shared" si="7"/>
        <v>6.097970985958499</v>
      </c>
      <c r="O20" s="233">
        <f t="shared" si="4"/>
        <v>2397323</v>
      </c>
      <c r="P20" s="227"/>
      <c r="Q20" s="229">
        <f t="shared" si="5"/>
        <v>100.00004171321166</v>
      </c>
    </row>
    <row r="21" spans="2:17" ht="21.95" customHeight="1" thickBot="1" x14ac:dyDescent="0.25">
      <c r="B21" s="341"/>
      <c r="C21" s="116" t="s">
        <v>15</v>
      </c>
      <c r="D21" s="32">
        <v>1225691</v>
      </c>
      <c r="E21" s="32">
        <v>926562</v>
      </c>
      <c r="F21" s="191">
        <f t="shared" si="0"/>
        <v>75.595072493801453</v>
      </c>
      <c r="G21" s="192">
        <v>16831</v>
      </c>
      <c r="H21" s="191">
        <f t="shared" si="1"/>
        <v>1.3731845954649256</v>
      </c>
      <c r="I21" s="192">
        <v>233573</v>
      </c>
      <c r="J21" s="188">
        <f t="shared" si="2"/>
        <v>19.056434288903155</v>
      </c>
      <c r="K21" s="192">
        <v>14189</v>
      </c>
      <c r="L21" s="188">
        <f>K21/D21*100</f>
        <v>1.1576327149338619</v>
      </c>
      <c r="M21" s="192">
        <v>34536</v>
      </c>
      <c r="N21" s="193">
        <f t="shared" si="7"/>
        <v>2.8176759068965995</v>
      </c>
      <c r="O21" s="235">
        <f t="shared" si="4"/>
        <v>1225691</v>
      </c>
      <c r="P21" s="232"/>
      <c r="Q21" s="229">
        <f t="shared" si="5"/>
        <v>100</v>
      </c>
    </row>
    <row r="22" spans="2:17" ht="21.95" customHeight="1" thickBot="1" x14ac:dyDescent="0.25">
      <c r="B22" s="341"/>
      <c r="C22" s="116" t="s">
        <v>13</v>
      </c>
      <c r="D22" s="31">
        <v>736538</v>
      </c>
      <c r="E22" s="31">
        <v>459806</v>
      </c>
      <c r="F22" s="194">
        <f t="shared" si="0"/>
        <v>62.428007787785553</v>
      </c>
      <c r="G22" s="187">
        <v>12554</v>
      </c>
      <c r="H22" s="186">
        <f t="shared" si="1"/>
        <v>1.7044605980954137</v>
      </c>
      <c r="I22" s="187">
        <v>180003</v>
      </c>
      <c r="J22" s="186">
        <f t="shared" si="2"/>
        <v>24.439064922651649</v>
      </c>
      <c r="K22" s="187">
        <v>24815</v>
      </c>
      <c r="L22" s="186">
        <f>K22/D22*100</f>
        <v>3.3691404924117969</v>
      </c>
      <c r="M22" s="187">
        <v>59360</v>
      </c>
      <c r="N22" s="208">
        <f t="shared" si="7"/>
        <v>8.0593261990555813</v>
      </c>
      <c r="O22" s="235">
        <f t="shared" si="4"/>
        <v>736538</v>
      </c>
      <c r="P22" s="232"/>
      <c r="Q22" s="229">
        <f t="shared" si="5"/>
        <v>100</v>
      </c>
    </row>
    <row r="23" spans="2:17" ht="21.95" customHeight="1" thickTop="1" thickBot="1" x14ac:dyDescent="0.25">
      <c r="B23" s="350" t="s">
        <v>65</v>
      </c>
      <c r="C23" s="350"/>
      <c r="D23" s="221">
        <f>SUM(D8:D22)</f>
        <v>40770623</v>
      </c>
      <c r="E23" s="221">
        <f>SUM(E8:E22)</f>
        <v>24993175</v>
      </c>
      <c r="F23" s="185">
        <f t="shared" si="0"/>
        <v>61.30192074818185</v>
      </c>
      <c r="G23" s="99">
        <f>SUM(G8:G22)</f>
        <v>2483965</v>
      </c>
      <c r="H23" s="185">
        <f t="shared" si="1"/>
        <v>6.0925362852561751</v>
      </c>
      <c r="I23" s="99">
        <f>SUM(I8:I22)</f>
        <v>7553787</v>
      </c>
      <c r="J23" s="185">
        <f t="shared" si="2"/>
        <v>18.527524094983782</v>
      </c>
      <c r="K23" s="99">
        <f>SUM(K8:K22)</f>
        <v>709791</v>
      </c>
      <c r="L23" s="185">
        <f>K23/D23*100</f>
        <v>1.740937341085026</v>
      </c>
      <c r="M23" s="99">
        <f>SUM(M8:M22)</f>
        <v>5029904</v>
      </c>
      <c r="N23" s="185">
        <f t="shared" si="7"/>
        <v>12.33707907774674</v>
      </c>
      <c r="O23" s="234">
        <f t="shared" si="4"/>
        <v>40770622</v>
      </c>
      <c r="P23" s="227"/>
      <c r="Q23" s="229">
        <f t="shared" si="5"/>
        <v>99.999997547253571</v>
      </c>
    </row>
    <row r="24" spans="2:17" ht="7.5" customHeight="1" thickTop="1" x14ac:dyDescent="0.2">
      <c r="B24" s="351" t="s">
        <v>37</v>
      </c>
      <c r="C24" s="351"/>
      <c r="D24" s="351"/>
      <c r="E24" s="351"/>
      <c r="F24" s="351"/>
      <c r="G24" s="351"/>
      <c r="H24" s="351"/>
      <c r="I24" s="351"/>
      <c r="J24" s="351"/>
      <c r="K24" s="351"/>
      <c r="L24" s="351"/>
      <c r="M24" s="351"/>
      <c r="N24" s="351"/>
    </row>
    <row r="25" spans="2:17" ht="17.25" customHeight="1" x14ac:dyDescent="0.2">
      <c r="B25" s="316" t="s">
        <v>135</v>
      </c>
      <c r="C25" s="316"/>
      <c r="D25" s="316"/>
      <c r="E25" s="316"/>
      <c r="F25" s="316"/>
      <c r="G25" s="316"/>
      <c r="H25" s="316"/>
      <c r="I25" s="316"/>
      <c r="J25" s="316"/>
      <c r="K25" s="316"/>
      <c r="L25" s="316"/>
      <c r="M25" s="316"/>
      <c r="N25" s="316"/>
    </row>
    <row r="26" spans="2:17" ht="7.5" customHeight="1" x14ac:dyDescent="0.2">
      <c r="B26" s="146"/>
      <c r="C26" s="146"/>
      <c r="D26" s="146"/>
      <c r="E26" s="146"/>
      <c r="F26" s="146"/>
      <c r="G26" s="146"/>
      <c r="H26" s="146"/>
      <c r="I26" s="146"/>
      <c r="J26" s="146"/>
      <c r="K26" s="146"/>
      <c r="L26" s="146"/>
      <c r="M26" s="146"/>
      <c r="N26" s="146"/>
    </row>
    <row r="27" spans="2:17" ht="15" customHeight="1" x14ac:dyDescent="0.2">
      <c r="B27" s="308" t="s">
        <v>124</v>
      </c>
      <c r="C27" s="308"/>
      <c r="D27" s="308"/>
      <c r="E27" s="308"/>
      <c r="F27" s="308"/>
      <c r="G27" s="308"/>
      <c r="H27" s="308"/>
      <c r="I27" s="150"/>
      <c r="J27" s="150"/>
      <c r="K27" s="150"/>
      <c r="L27" s="150"/>
      <c r="M27" s="150"/>
      <c r="N27" s="150"/>
    </row>
    <row r="28" spans="2:17" ht="6.75" customHeight="1" x14ac:dyDescent="0.2">
      <c r="B28" s="335"/>
      <c r="C28" s="335"/>
      <c r="D28" s="335"/>
      <c r="E28" s="335"/>
      <c r="F28" s="335"/>
      <c r="G28" s="335"/>
      <c r="H28" s="335"/>
      <c r="I28" s="335"/>
      <c r="J28" s="335"/>
      <c r="K28" s="335"/>
      <c r="L28" s="335"/>
      <c r="M28" s="335"/>
      <c r="N28" s="335"/>
    </row>
    <row r="29" spans="2:17" s="10" customFormat="1" ht="17.25" customHeight="1" x14ac:dyDescent="0.2">
      <c r="B29" s="307" t="s">
        <v>70</v>
      </c>
      <c r="C29" s="307"/>
      <c r="D29" s="307"/>
      <c r="E29" s="352">
        <v>70</v>
      </c>
      <c r="F29" s="352"/>
      <c r="G29" s="352"/>
      <c r="H29" s="352"/>
      <c r="I29" s="352"/>
      <c r="J29" s="352"/>
      <c r="K29" s="352"/>
      <c r="L29" s="352"/>
      <c r="M29" s="352"/>
      <c r="N29" s="352"/>
      <c r="O29" s="230"/>
      <c r="P29" s="231"/>
      <c r="Q29" s="231"/>
    </row>
  </sheetData>
  <mergeCells count="18">
    <mergeCell ref="B1:N1"/>
    <mergeCell ref="C3:C4"/>
    <mergeCell ref="B5:B8"/>
    <mergeCell ref="E3:N3"/>
    <mergeCell ref="E29:N29"/>
    <mergeCell ref="B29:D29"/>
    <mergeCell ref="B3:B4"/>
    <mergeCell ref="B12:B15"/>
    <mergeCell ref="B25:N25"/>
    <mergeCell ref="B16:B18"/>
    <mergeCell ref="B9:B11"/>
    <mergeCell ref="B24:N24"/>
    <mergeCell ref="B28:H28"/>
    <mergeCell ref="I28:N28"/>
    <mergeCell ref="D3:D4"/>
    <mergeCell ref="B19:B22"/>
    <mergeCell ref="B23:C23"/>
    <mergeCell ref="B27:H27"/>
  </mergeCells>
  <printOptions horizontalCentered="1"/>
  <pageMargins left="0.55118110236220474" right="0.55118110236220474" top="0.59055118110236227" bottom="0.23622047244094491" header="0.51181102362204722" footer="0.51181102362204722"/>
  <pageSetup paperSize="9" scale="95" orientation="landscape" r:id="rId1"/>
  <headerFooter alignWithMargins="0"/>
  <ignoredErrors>
    <ignoredError sqref="F23 H23 N23 L23 J2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32523"/>
  </sheetPr>
  <dimension ref="A1:J27"/>
  <sheetViews>
    <sheetView rightToLeft="1" view="pageBreakPreview" workbookViewId="0">
      <selection activeCell="H10" sqref="H10"/>
    </sheetView>
  </sheetViews>
  <sheetFormatPr defaultRowHeight="12.75" x14ac:dyDescent="0.2"/>
  <cols>
    <col min="1" max="1" width="12.28515625" customWidth="1"/>
    <col min="2" max="2" width="15.7109375" customWidth="1"/>
    <col min="3" max="3" width="20.42578125" customWidth="1"/>
    <col min="4" max="4" width="15" customWidth="1"/>
    <col min="5" max="5" width="23.28515625" customWidth="1"/>
    <col min="6" max="6" width="18.42578125" customWidth="1"/>
    <col min="7" max="7" width="2.140625" customWidth="1"/>
  </cols>
  <sheetData>
    <row r="1" spans="1:7" ht="20.25" customHeight="1" x14ac:dyDescent="0.2">
      <c r="A1" s="314" t="s">
        <v>118</v>
      </c>
      <c r="B1" s="314"/>
      <c r="C1" s="314"/>
      <c r="D1" s="314"/>
      <c r="E1" s="314"/>
      <c r="F1" s="314"/>
      <c r="G1" s="8"/>
    </row>
    <row r="2" spans="1:7" ht="18" customHeight="1" thickBot="1" x14ac:dyDescent="0.25">
      <c r="A2" s="90" t="s">
        <v>145</v>
      </c>
      <c r="B2" s="90"/>
      <c r="C2" s="90"/>
      <c r="D2" s="90"/>
      <c r="E2" s="90"/>
      <c r="F2" s="90"/>
      <c r="G2" s="8"/>
    </row>
    <row r="3" spans="1:7" ht="39" customHeight="1" thickTop="1" x14ac:dyDescent="0.2">
      <c r="A3" s="98" t="s">
        <v>18</v>
      </c>
      <c r="B3" s="98" t="s">
        <v>16</v>
      </c>
      <c r="C3" s="130" t="s">
        <v>92</v>
      </c>
      <c r="D3" s="130" t="s">
        <v>93</v>
      </c>
      <c r="E3" s="98" t="s">
        <v>73</v>
      </c>
      <c r="F3" s="130" t="s">
        <v>94</v>
      </c>
      <c r="G3" s="8"/>
    </row>
    <row r="4" spans="1:7" ht="24.95" customHeight="1" x14ac:dyDescent="0.2">
      <c r="A4" s="20" t="s">
        <v>17</v>
      </c>
      <c r="B4" s="21" t="s">
        <v>17</v>
      </c>
      <c r="C4" s="197">
        <v>11863242</v>
      </c>
      <c r="D4" s="68">
        <v>7916847</v>
      </c>
      <c r="E4" s="266">
        <f>C4/D4</f>
        <v>1.4984806451356203</v>
      </c>
      <c r="F4" s="259">
        <f>E4/8760</f>
        <v>1.7105943437621237E-4</v>
      </c>
      <c r="G4" s="8"/>
    </row>
    <row r="5" spans="1:7" ht="24.95" customHeight="1" x14ac:dyDescent="0.2">
      <c r="A5" s="355" t="s">
        <v>22</v>
      </c>
      <c r="B5" s="237" t="s">
        <v>48</v>
      </c>
      <c r="C5" s="159">
        <v>2040599</v>
      </c>
      <c r="D5" s="69">
        <v>3633648</v>
      </c>
      <c r="E5" s="267">
        <f t="shared" ref="E5:E19" si="0">C5/D5</f>
        <v>0.56158411601784208</v>
      </c>
      <c r="F5" s="260">
        <f>E5/8760</f>
        <v>6.4107775801123526E-5</v>
      </c>
      <c r="G5" s="8"/>
    </row>
    <row r="6" spans="1:7" ht="24.95" customHeight="1" x14ac:dyDescent="0.2">
      <c r="A6" s="356"/>
      <c r="B6" s="22" t="s">
        <v>4</v>
      </c>
      <c r="C6" s="32">
        <v>2695795</v>
      </c>
      <c r="D6" s="239">
        <v>1556618</v>
      </c>
      <c r="E6" s="268">
        <f t="shared" si="0"/>
        <v>1.7318282327456063</v>
      </c>
      <c r="F6" s="261">
        <f>E6/8760</f>
        <v>1.9769728684310573E-4</v>
      </c>
      <c r="G6" s="8"/>
    </row>
    <row r="7" spans="1:7" ht="24.95" customHeight="1" x14ac:dyDescent="0.2">
      <c r="A7" s="357"/>
      <c r="B7" s="23" t="s">
        <v>5</v>
      </c>
      <c r="C7" s="34">
        <v>510242</v>
      </c>
      <c r="D7" s="71">
        <v>1554037</v>
      </c>
      <c r="E7" s="269">
        <f t="shared" si="0"/>
        <v>0.3283332378830105</v>
      </c>
      <c r="F7" s="262">
        <f>E7/8760</f>
        <v>3.7480963228654167E-5</v>
      </c>
      <c r="G7" s="8"/>
    </row>
    <row r="8" spans="1:7" ht="24.95" customHeight="1" x14ac:dyDescent="0.2">
      <c r="A8" s="355" t="s">
        <v>23</v>
      </c>
      <c r="B8" s="24" t="s">
        <v>8</v>
      </c>
      <c r="C8" s="32">
        <v>2893839</v>
      </c>
      <c r="D8" s="69">
        <v>2011706</v>
      </c>
      <c r="E8" s="267">
        <f t="shared" si="0"/>
        <v>1.4384999597356671</v>
      </c>
      <c r="F8" s="260">
        <f t="shared" ref="F8:F18" si="1">E8/8760</f>
        <v>1.6421232417073825E-4</v>
      </c>
      <c r="G8" s="8"/>
    </row>
    <row r="9" spans="1:7" ht="24.95" customHeight="1" x14ac:dyDescent="0.2">
      <c r="A9" s="356"/>
      <c r="B9" s="22" t="s">
        <v>7</v>
      </c>
      <c r="C9" s="32">
        <v>1939915</v>
      </c>
      <c r="D9" s="70">
        <v>1187245</v>
      </c>
      <c r="E9" s="270">
        <f t="shared" si="0"/>
        <v>1.6339635037418561</v>
      </c>
      <c r="F9" s="263">
        <f t="shared" si="1"/>
        <v>1.8652551412578266E-4</v>
      </c>
      <c r="G9" s="8"/>
    </row>
    <row r="10" spans="1:7" ht="24.95" customHeight="1" x14ac:dyDescent="0.2">
      <c r="A10" s="356"/>
      <c r="B10" s="22" t="s">
        <v>6</v>
      </c>
      <c r="C10" s="192">
        <v>2578281</v>
      </c>
      <c r="D10" s="70">
        <v>1433583</v>
      </c>
      <c r="E10" s="270">
        <f t="shared" si="0"/>
        <v>1.7984874262599375</v>
      </c>
      <c r="F10" s="263">
        <f t="shared" si="1"/>
        <v>2.0530678381962757E-4</v>
      </c>
      <c r="G10" s="8"/>
    </row>
    <row r="11" spans="1:7" ht="24.95" customHeight="1" x14ac:dyDescent="0.2">
      <c r="A11" s="357"/>
      <c r="B11" s="23" t="s">
        <v>9</v>
      </c>
      <c r="C11" s="31">
        <v>1712711</v>
      </c>
      <c r="D11" s="72">
        <v>1257689</v>
      </c>
      <c r="E11" s="271">
        <f t="shared" si="0"/>
        <v>1.3617921441628256</v>
      </c>
      <c r="F11" s="264">
        <f t="shared" si="1"/>
        <v>1.5545572421950065E-4</v>
      </c>
      <c r="G11" s="8"/>
    </row>
    <row r="12" spans="1:7" ht="24.95" customHeight="1" x14ac:dyDescent="0.2">
      <c r="A12" s="355" t="s">
        <v>24</v>
      </c>
      <c r="B12" s="25" t="s">
        <v>127</v>
      </c>
      <c r="C12" s="210">
        <v>1258865</v>
      </c>
      <c r="D12" s="69">
        <v>1725914</v>
      </c>
      <c r="E12" s="267">
        <f t="shared" si="0"/>
        <v>0.72939034042252393</v>
      </c>
      <c r="F12" s="265">
        <f t="shared" ref="F12" si="2">E12/8760</f>
        <v>8.3263737491155702E-5</v>
      </c>
      <c r="G12" s="8"/>
    </row>
    <row r="13" spans="1:7" ht="24.95" customHeight="1" x14ac:dyDescent="0.2">
      <c r="A13" s="356"/>
      <c r="B13" s="22" t="s">
        <v>10</v>
      </c>
      <c r="C13" s="95">
        <v>1886508</v>
      </c>
      <c r="D13" s="238">
        <v>1594942</v>
      </c>
      <c r="E13" s="272">
        <f t="shared" si="0"/>
        <v>1.182806647514455</v>
      </c>
      <c r="F13" s="263">
        <f t="shared" si="1"/>
        <v>1.3502358989891038E-4</v>
      </c>
      <c r="G13" s="8"/>
    </row>
    <row r="14" spans="1:7" ht="24.95" customHeight="1" x14ac:dyDescent="0.2">
      <c r="A14" s="357"/>
      <c r="B14" s="23" t="s">
        <v>11</v>
      </c>
      <c r="C14" s="94">
        <v>2114344</v>
      </c>
      <c r="D14" s="72">
        <v>1343125</v>
      </c>
      <c r="E14" s="271">
        <f t="shared" si="0"/>
        <v>1.5741974872033504</v>
      </c>
      <c r="F14" s="264">
        <f t="shared" si="1"/>
        <v>1.7970290949809937E-4</v>
      </c>
      <c r="G14" s="8"/>
    </row>
    <row r="15" spans="1:7" ht="24.95" customHeight="1" x14ac:dyDescent="0.2">
      <c r="A15" s="355" t="s">
        <v>25</v>
      </c>
      <c r="B15" s="24" t="s">
        <v>12</v>
      </c>
      <c r="C15" s="33">
        <v>4916731</v>
      </c>
      <c r="D15" s="69">
        <v>2833375</v>
      </c>
      <c r="E15" s="267">
        <f t="shared" si="0"/>
        <v>1.7352913045396392</v>
      </c>
      <c r="F15" s="261">
        <f>E15/8760</f>
        <v>1.980926146734748E-4</v>
      </c>
      <c r="G15" s="8"/>
    </row>
    <row r="16" spans="1:7" ht="24.95" customHeight="1" x14ac:dyDescent="0.2">
      <c r="A16" s="356"/>
      <c r="B16" s="22" t="s">
        <v>14</v>
      </c>
      <c r="C16" s="32">
        <v>2397322</v>
      </c>
      <c r="D16" s="70">
        <v>2041066</v>
      </c>
      <c r="E16" s="270">
        <f t="shared" si="0"/>
        <v>1.1745440862764849</v>
      </c>
      <c r="F16" s="263">
        <f t="shared" si="1"/>
        <v>1.3408037514571746E-4</v>
      </c>
      <c r="G16" s="8"/>
    </row>
    <row r="17" spans="1:10" ht="24.95" customHeight="1" x14ac:dyDescent="0.2">
      <c r="A17" s="356"/>
      <c r="B17" s="22" t="s">
        <v>15</v>
      </c>
      <c r="C17" s="32">
        <v>1225691</v>
      </c>
      <c r="D17" s="70">
        <v>1083937</v>
      </c>
      <c r="E17" s="270">
        <f t="shared" si="0"/>
        <v>1.130776973200472</v>
      </c>
      <c r="F17" s="263">
        <f t="shared" si="1"/>
        <v>1.2908412936078447E-4</v>
      </c>
      <c r="G17" s="8"/>
    </row>
    <row r="18" spans="1:10" ht="24.95" customHeight="1" thickBot="1" x14ac:dyDescent="0.25">
      <c r="A18" s="356"/>
      <c r="B18" s="25" t="s">
        <v>13</v>
      </c>
      <c r="C18" s="31">
        <v>736538</v>
      </c>
      <c r="D18" s="72">
        <v>793343</v>
      </c>
      <c r="E18" s="271">
        <f t="shared" si="0"/>
        <v>0.92839793128571124</v>
      </c>
      <c r="F18" s="262">
        <f t="shared" si="1"/>
        <v>1.0598149900521818E-4</v>
      </c>
      <c r="G18" s="8"/>
    </row>
    <row r="19" spans="1:10" s="101" customFormat="1" ht="24.95" customHeight="1" thickTop="1" thickBot="1" x14ac:dyDescent="0.25">
      <c r="A19" s="100" t="s">
        <v>65</v>
      </c>
      <c r="B19" s="100"/>
      <c r="C19" s="221">
        <f>SUM(C4:C18)</f>
        <v>40770623</v>
      </c>
      <c r="D19" s="132">
        <f>SUM(D4:D18)</f>
        <v>31967075</v>
      </c>
      <c r="E19" s="302">
        <f t="shared" si="0"/>
        <v>1.2753942298443008</v>
      </c>
      <c r="F19" s="303">
        <f>E19/8760</f>
        <v>1.4559294861236311E-4</v>
      </c>
      <c r="H19" s="310"/>
      <c r="I19" s="310"/>
      <c r="J19"/>
    </row>
    <row r="20" spans="1:10" s="89" customFormat="1" ht="4.5" customHeight="1" thickTop="1" x14ac:dyDescent="0.2">
      <c r="A20" s="85"/>
      <c r="B20" s="85"/>
      <c r="C20" s="86"/>
      <c r="D20" s="87"/>
      <c r="E20" s="354"/>
      <c r="F20" s="354"/>
      <c r="G20" s="88"/>
      <c r="H20"/>
      <c r="J20"/>
    </row>
    <row r="21" spans="1:10" ht="30.75" customHeight="1" x14ac:dyDescent="0.2">
      <c r="A21" s="313" t="s">
        <v>136</v>
      </c>
      <c r="B21" s="313"/>
      <c r="C21" s="313"/>
      <c r="D21" s="313"/>
      <c r="E21" s="313"/>
      <c r="F21" s="313"/>
      <c r="G21" s="140"/>
    </row>
    <row r="22" spans="1:10" ht="16.5" customHeight="1" x14ac:dyDescent="0.2">
      <c r="A22" s="313" t="s">
        <v>158</v>
      </c>
      <c r="B22" s="313"/>
      <c r="C22" s="313"/>
      <c r="D22" s="313"/>
      <c r="E22" s="139"/>
      <c r="F22" s="139"/>
      <c r="G22" s="140"/>
    </row>
    <row r="23" spans="1:10" ht="14.25" customHeight="1" x14ac:dyDescent="0.2">
      <c r="A23" s="308" t="s">
        <v>109</v>
      </c>
      <c r="B23" s="308"/>
      <c r="C23" s="308"/>
      <c r="D23" s="308"/>
      <c r="E23" s="308"/>
      <c r="F23" s="308"/>
      <c r="G23" s="308"/>
    </row>
    <row r="24" spans="1:10" ht="3" customHeight="1" x14ac:dyDescent="0.2">
      <c r="A24" s="139"/>
      <c r="B24" s="139"/>
      <c r="C24" s="139"/>
      <c r="D24" s="139"/>
      <c r="E24" s="141"/>
      <c r="F24" s="141"/>
      <c r="G24" s="140"/>
    </row>
    <row r="25" spans="1:10" x14ac:dyDescent="0.2">
      <c r="A25" s="308" t="s">
        <v>124</v>
      </c>
      <c r="B25" s="308"/>
      <c r="C25" s="308"/>
      <c r="D25" s="308"/>
      <c r="E25" s="308"/>
      <c r="F25" s="308"/>
      <c r="G25" s="308"/>
      <c r="H25" s="89"/>
    </row>
    <row r="26" spans="1:10" ht="2.25" customHeight="1" x14ac:dyDescent="0.2">
      <c r="A26" s="142"/>
      <c r="B26" s="142"/>
      <c r="C26" s="142"/>
      <c r="D26" s="142"/>
      <c r="E26" s="142"/>
      <c r="F26" s="142"/>
      <c r="G26" s="140"/>
      <c r="H26" s="89"/>
    </row>
    <row r="27" spans="1:10" ht="18" customHeight="1" x14ac:dyDescent="0.2">
      <c r="A27" s="353" t="s">
        <v>70</v>
      </c>
      <c r="B27" s="353"/>
      <c r="C27" s="353"/>
      <c r="D27" s="143"/>
      <c r="E27" s="143">
        <v>71</v>
      </c>
      <c r="F27" s="93"/>
    </row>
  </sheetData>
  <mergeCells count="12">
    <mergeCell ref="A1:F1"/>
    <mergeCell ref="A15:A18"/>
    <mergeCell ref="A25:G25"/>
    <mergeCell ref="A8:A11"/>
    <mergeCell ref="A5:A7"/>
    <mergeCell ref="A12:A14"/>
    <mergeCell ref="H19:I19"/>
    <mergeCell ref="A21:F21"/>
    <mergeCell ref="A27:C27"/>
    <mergeCell ref="A23:G23"/>
    <mergeCell ref="E20:F20"/>
    <mergeCell ref="A22:D22"/>
  </mergeCells>
  <phoneticPr fontId="3" type="noConversion"/>
  <printOptions horizontalCentered="1"/>
  <pageMargins left="0.74803149606299213" right="0.74803149606299213" top="0.59055118110236227" bottom="0.19685039370078741" header="0.51181102362204722" footer="0.51181102362204722"/>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29"/>
  <sheetViews>
    <sheetView rightToLeft="1" view="pageBreakPreview" topLeftCell="A4" workbookViewId="0">
      <selection activeCell="N21" sqref="N21"/>
    </sheetView>
  </sheetViews>
  <sheetFormatPr defaultRowHeight="12.75" x14ac:dyDescent="0.2"/>
  <cols>
    <col min="1" max="1" width="1.42578125" customWidth="1"/>
    <col min="2" max="2" width="13.85546875" style="9" customWidth="1"/>
    <col min="3" max="3" width="14.140625" style="9" customWidth="1"/>
    <col min="4" max="4" width="14" style="9" customWidth="1"/>
    <col min="5" max="5" width="15" style="9" customWidth="1"/>
    <col min="6" max="6" width="15.42578125" style="9" customWidth="1"/>
    <col min="7" max="7" width="16" style="9" customWidth="1"/>
    <col min="8" max="9" width="11.7109375" customWidth="1"/>
  </cols>
  <sheetData>
    <row r="1" spans="2:9" ht="15.75" customHeight="1" x14ac:dyDescent="0.2">
      <c r="B1" s="330" t="s">
        <v>36</v>
      </c>
      <c r="C1" s="330"/>
      <c r="D1" s="330"/>
      <c r="E1" s="330"/>
      <c r="F1" s="330"/>
      <c r="G1" s="330"/>
      <c r="H1" s="330"/>
      <c r="I1" s="330"/>
    </row>
    <row r="2" spans="2:9" ht="24" customHeight="1" thickBot="1" x14ac:dyDescent="0.25">
      <c r="B2" s="330" t="s">
        <v>47</v>
      </c>
      <c r="C2" s="330"/>
      <c r="D2" s="330"/>
      <c r="E2" s="330"/>
      <c r="F2" s="330"/>
      <c r="G2" s="330"/>
      <c r="H2" s="330"/>
      <c r="I2" s="330"/>
    </row>
    <row r="3" spans="2:9" ht="27" customHeight="1" thickTop="1" x14ac:dyDescent="0.2">
      <c r="B3" s="46" t="s">
        <v>2</v>
      </c>
      <c r="C3" s="47" t="s">
        <v>55</v>
      </c>
      <c r="D3" s="47" t="s">
        <v>40</v>
      </c>
      <c r="E3" s="47" t="s">
        <v>43</v>
      </c>
      <c r="F3" s="47" t="s">
        <v>56</v>
      </c>
      <c r="G3" s="47" t="s">
        <v>41</v>
      </c>
      <c r="H3" s="47"/>
      <c r="I3" s="47"/>
    </row>
    <row r="4" spans="2:9" ht="20.100000000000001" customHeight="1" x14ac:dyDescent="0.2">
      <c r="B4" s="38" t="s">
        <v>48</v>
      </c>
      <c r="C4" s="31">
        <v>0</v>
      </c>
      <c r="D4" s="28"/>
      <c r="E4" s="31"/>
      <c r="F4" s="28">
        <v>0</v>
      </c>
      <c r="G4" s="26">
        <v>1</v>
      </c>
      <c r="H4" s="35"/>
      <c r="I4" s="26"/>
    </row>
    <row r="5" spans="2:9" ht="20.100000000000001" customHeight="1" x14ac:dyDescent="0.2">
      <c r="B5" s="40" t="s">
        <v>4</v>
      </c>
      <c r="C5" s="32">
        <v>0</v>
      </c>
      <c r="D5" s="29"/>
      <c r="E5" s="32"/>
      <c r="F5" s="29">
        <v>0</v>
      </c>
      <c r="G5" s="29">
        <v>0</v>
      </c>
      <c r="H5" s="30"/>
      <c r="I5" s="27"/>
    </row>
    <row r="6" spans="2:9" ht="20.100000000000001" customHeight="1" x14ac:dyDescent="0.2">
      <c r="B6" s="40" t="s">
        <v>10</v>
      </c>
      <c r="C6" s="32">
        <v>0</v>
      </c>
      <c r="D6" s="29"/>
      <c r="E6" s="32"/>
      <c r="F6" s="29">
        <v>0</v>
      </c>
      <c r="G6" s="27">
        <v>1</v>
      </c>
      <c r="H6" s="30"/>
      <c r="I6" s="27"/>
    </row>
    <row r="7" spans="2:9" ht="20.100000000000001" customHeight="1" x14ac:dyDescent="0.2">
      <c r="B7" s="40" t="s">
        <v>49</v>
      </c>
      <c r="C7" s="32">
        <v>0</v>
      </c>
      <c r="D7" s="29"/>
      <c r="E7" s="32"/>
      <c r="F7" s="64">
        <v>1</v>
      </c>
      <c r="G7" s="27">
        <v>1</v>
      </c>
      <c r="H7" s="30"/>
      <c r="I7" s="27"/>
    </row>
    <row r="8" spans="2:9" ht="20.100000000000001" customHeight="1" x14ac:dyDescent="0.2">
      <c r="B8" s="40" t="s">
        <v>17</v>
      </c>
      <c r="C8" s="32">
        <v>2</v>
      </c>
      <c r="D8" s="29"/>
      <c r="E8" s="32"/>
      <c r="F8" s="64">
        <v>1</v>
      </c>
      <c r="G8" s="27">
        <v>0</v>
      </c>
      <c r="H8" s="30"/>
      <c r="I8" s="27"/>
    </row>
    <row r="9" spans="2:9" ht="20.100000000000001" customHeight="1" x14ac:dyDescent="0.2">
      <c r="B9" s="40" t="s">
        <v>8</v>
      </c>
      <c r="C9" s="32">
        <v>1</v>
      </c>
      <c r="D9" s="29"/>
      <c r="E9" s="32"/>
      <c r="F9" s="64">
        <v>0</v>
      </c>
      <c r="G9" s="27">
        <v>0</v>
      </c>
      <c r="H9" s="30"/>
      <c r="I9" s="27"/>
    </row>
    <row r="10" spans="2:9" ht="20.100000000000001" customHeight="1" x14ac:dyDescent="0.2">
      <c r="B10" s="40" t="s">
        <v>7</v>
      </c>
      <c r="C10" s="32">
        <v>0</v>
      </c>
      <c r="D10" s="29"/>
      <c r="E10" s="32"/>
      <c r="F10" s="64">
        <v>1</v>
      </c>
      <c r="G10" s="27">
        <v>1</v>
      </c>
      <c r="H10" s="30"/>
      <c r="I10" s="27"/>
    </row>
    <row r="11" spans="2:9" ht="20.100000000000001" customHeight="1" x14ac:dyDescent="0.2">
      <c r="B11" s="40" t="s">
        <v>11</v>
      </c>
      <c r="C11" s="32">
        <v>0</v>
      </c>
      <c r="D11" s="29"/>
      <c r="E11" s="32"/>
      <c r="F11" s="64">
        <v>0</v>
      </c>
      <c r="G11" s="27">
        <v>0</v>
      </c>
      <c r="H11" s="30"/>
      <c r="I11" s="27"/>
    </row>
    <row r="12" spans="2:9" ht="20.100000000000001" customHeight="1" x14ac:dyDescent="0.2">
      <c r="B12" s="40" t="s">
        <v>5</v>
      </c>
      <c r="C12" s="32">
        <v>1</v>
      </c>
      <c r="D12" s="29">
        <v>1</v>
      </c>
      <c r="E12" s="32"/>
      <c r="F12" s="64">
        <v>1</v>
      </c>
      <c r="G12" s="27">
        <v>1</v>
      </c>
      <c r="H12" s="30"/>
      <c r="I12" s="27"/>
    </row>
    <row r="13" spans="2:9" ht="20.100000000000001" customHeight="1" x14ac:dyDescent="0.2">
      <c r="B13" s="40" t="s">
        <v>6</v>
      </c>
      <c r="C13" s="32">
        <v>0</v>
      </c>
      <c r="D13" s="29"/>
      <c r="E13" s="32"/>
      <c r="F13" s="64">
        <v>0</v>
      </c>
      <c r="G13" s="27">
        <v>1</v>
      </c>
      <c r="H13" s="30"/>
      <c r="I13" s="27"/>
    </row>
    <row r="14" spans="2:9" ht="20.100000000000001" customHeight="1" x14ac:dyDescent="0.2">
      <c r="B14" s="40" t="s">
        <v>9</v>
      </c>
      <c r="C14" s="32">
        <v>0</v>
      </c>
      <c r="D14" s="29"/>
      <c r="E14" s="32"/>
      <c r="F14" s="64">
        <v>2</v>
      </c>
      <c r="G14" s="27"/>
      <c r="H14" s="30"/>
      <c r="I14" s="27"/>
    </row>
    <row r="15" spans="2:9" ht="20.100000000000001" customHeight="1" x14ac:dyDescent="0.2">
      <c r="B15" s="40" t="s">
        <v>13</v>
      </c>
      <c r="C15" s="31">
        <v>0</v>
      </c>
      <c r="D15" s="28"/>
      <c r="E15" s="31"/>
      <c r="F15" s="65">
        <v>1</v>
      </c>
      <c r="G15" s="26"/>
      <c r="H15" s="50"/>
      <c r="I15" s="26"/>
    </row>
    <row r="16" spans="2:9" ht="20.100000000000001" customHeight="1" x14ac:dyDescent="0.2">
      <c r="B16" s="40" t="s">
        <v>50</v>
      </c>
      <c r="C16" s="32">
        <v>1</v>
      </c>
      <c r="D16" s="29"/>
      <c r="E16" s="32"/>
      <c r="F16" s="65">
        <v>0</v>
      </c>
      <c r="G16" s="27"/>
      <c r="H16" s="30"/>
      <c r="I16" s="27"/>
    </row>
    <row r="17" spans="2:9" ht="20.100000000000001" customHeight="1" x14ac:dyDescent="0.2">
      <c r="B17" s="40" t="s">
        <v>15</v>
      </c>
      <c r="C17" s="32">
        <v>0</v>
      </c>
      <c r="D17" s="29"/>
      <c r="E17" s="32"/>
      <c r="F17" s="65">
        <v>1</v>
      </c>
      <c r="G17" s="27"/>
      <c r="H17" s="30"/>
      <c r="I17" s="27"/>
    </row>
    <row r="18" spans="2:9" ht="20.100000000000001" customHeight="1" thickBot="1" x14ac:dyDescent="0.25">
      <c r="B18" s="39" t="s">
        <v>12</v>
      </c>
      <c r="C18" s="31">
        <v>2</v>
      </c>
      <c r="D18" s="28"/>
      <c r="E18" s="31"/>
      <c r="F18" s="28">
        <v>0</v>
      </c>
      <c r="G18" s="26"/>
      <c r="H18" s="50"/>
      <c r="I18" s="26"/>
    </row>
    <row r="19" spans="2:9" ht="20.100000000000001" customHeight="1" thickTop="1" thickBot="1" x14ac:dyDescent="0.25">
      <c r="B19" s="41" t="s">
        <v>31</v>
      </c>
      <c r="C19" s="51">
        <f>SUM(C4:C18)</f>
        <v>7</v>
      </c>
      <c r="D19" s="52"/>
      <c r="E19" s="53"/>
      <c r="F19" s="52">
        <f>SUM(F4:F18)</f>
        <v>8</v>
      </c>
      <c r="G19" s="54">
        <f>SUM(G4:G18)</f>
        <v>6</v>
      </c>
      <c r="H19" s="55"/>
      <c r="I19" s="54"/>
    </row>
    <row r="20" spans="2:9" ht="20.100000000000001" customHeight="1" thickTop="1" thickBot="1" x14ac:dyDescent="0.25">
      <c r="B20" s="44" t="s">
        <v>51</v>
      </c>
      <c r="C20" s="44"/>
      <c r="D20" s="44"/>
      <c r="E20" s="44"/>
      <c r="F20" s="44"/>
      <c r="G20" s="44"/>
      <c r="H20" s="44"/>
      <c r="I20" s="44"/>
    </row>
    <row r="21" spans="2:9" ht="20.100000000000001" customHeight="1" thickTop="1" x14ac:dyDescent="0.2">
      <c r="B21" s="38" t="s">
        <v>52</v>
      </c>
      <c r="C21" s="60">
        <v>0</v>
      </c>
      <c r="D21" s="42"/>
      <c r="E21" s="12"/>
      <c r="F21" s="60">
        <v>0</v>
      </c>
      <c r="G21" s="12"/>
      <c r="H21" s="12"/>
      <c r="I21" s="12"/>
    </row>
    <row r="22" spans="2:9" ht="20.100000000000001" customHeight="1" x14ac:dyDescent="0.2">
      <c r="B22" s="38" t="s">
        <v>53</v>
      </c>
      <c r="C22" s="61">
        <v>0</v>
      </c>
      <c r="D22" s="58"/>
      <c r="E22" s="59"/>
      <c r="F22" s="61">
        <v>0</v>
      </c>
      <c r="G22" s="61">
        <v>2</v>
      </c>
      <c r="H22" s="59"/>
      <c r="I22" s="59"/>
    </row>
    <row r="23" spans="2:9" ht="20.100000000000001" customHeight="1" thickBot="1" x14ac:dyDescent="0.25">
      <c r="B23" s="14" t="s">
        <v>54</v>
      </c>
      <c r="C23" s="60">
        <v>0</v>
      </c>
      <c r="D23" s="42"/>
      <c r="E23" s="66"/>
      <c r="F23" s="60">
        <v>0</v>
      </c>
      <c r="G23" s="66"/>
      <c r="H23" s="66"/>
      <c r="I23" s="42"/>
    </row>
    <row r="24" spans="2:9" s="10" customFormat="1" ht="20.100000000000001" customHeight="1" thickTop="1" thickBot="1" x14ac:dyDescent="0.25">
      <c r="B24" s="45" t="s">
        <v>31</v>
      </c>
      <c r="C24" s="62">
        <f>SUM(C21:C23)</f>
        <v>0</v>
      </c>
      <c r="D24" s="358"/>
      <c r="E24" s="358"/>
      <c r="F24" s="358"/>
      <c r="G24" s="358"/>
      <c r="H24" s="358"/>
      <c r="I24" s="358"/>
    </row>
    <row r="25" spans="2:9" ht="20.100000000000001" customHeight="1" thickTop="1" thickBot="1" x14ac:dyDescent="0.25">
      <c r="B25" s="45" t="s">
        <v>33</v>
      </c>
      <c r="C25" s="63">
        <f>C19+C24</f>
        <v>7</v>
      </c>
      <c r="D25" s="63">
        <f t="shared" ref="D25:H25" si="0">D19+D24</f>
        <v>0</v>
      </c>
      <c r="E25" s="63">
        <f t="shared" si="0"/>
        <v>0</v>
      </c>
      <c r="F25" s="63">
        <f t="shared" si="0"/>
        <v>8</v>
      </c>
      <c r="G25" s="63">
        <f t="shared" si="0"/>
        <v>6</v>
      </c>
      <c r="H25" s="63">
        <f t="shared" si="0"/>
        <v>0</v>
      </c>
      <c r="I25" s="57"/>
    </row>
    <row r="26" spans="2:9" ht="3.75" customHeight="1" thickTop="1" x14ac:dyDescent="0.2">
      <c r="B26" s="56" t="s">
        <v>37</v>
      </c>
    </row>
    <row r="27" spans="2:9" ht="14.25" customHeight="1" x14ac:dyDescent="0.2">
      <c r="B27" s="359" t="s">
        <v>27</v>
      </c>
      <c r="C27" s="359"/>
      <c r="D27" s="359"/>
    </row>
    <row r="28" spans="2:9" ht="8.25" customHeight="1" x14ac:dyDescent="0.2">
      <c r="B28" s="42"/>
    </row>
    <row r="29" spans="2:9" ht="21" customHeight="1" x14ac:dyDescent="0.2">
      <c r="B29" s="360" t="s">
        <v>38</v>
      </c>
      <c r="C29" s="360"/>
      <c r="D29" s="48"/>
      <c r="E29" s="48"/>
      <c r="F29" s="48"/>
      <c r="G29" s="48"/>
      <c r="H29" s="49"/>
      <c r="I29" s="49"/>
    </row>
  </sheetData>
  <mergeCells count="5">
    <mergeCell ref="D24:I24"/>
    <mergeCell ref="B27:D27"/>
    <mergeCell ref="B29:C29"/>
    <mergeCell ref="B1:I1"/>
    <mergeCell ref="B2:I2"/>
  </mergeCells>
  <printOptions horizontalCentered="1"/>
  <pageMargins left="0.55118110236220474" right="0.55118110236220474" top="0.59055118110236227" bottom="0.19685039370078741" header="0" footer="0"/>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1-2 </vt:lpstr>
      <vt:lpstr>3</vt:lpstr>
      <vt:lpstr>4</vt:lpstr>
      <vt:lpstr>5</vt:lpstr>
      <vt:lpstr>6</vt:lpstr>
      <vt:lpstr>7</vt:lpstr>
      <vt:lpstr>8</vt:lpstr>
      <vt:lpstr>000</vt:lpstr>
      <vt:lpstr>'000'!Print_Area</vt:lpstr>
      <vt:lpstr>'1-2 '!Print_Area</vt:lpstr>
      <vt:lpstr>'3'!Print_Area</vt:lpstr>
      <vt:lpstr>'4'!Print_Area</vt:lpstr>
      <vt:lpstr>'5'!Print_Area</vt:lpstr>
      <vt:lpstr>'6'!Print_Area</vt:lpstr>
      <vt:lpstr>'7'!Print_Area</vt:lpstr>
      <vt:lpstr>'8'!Print_Area</vt:lpstr>
    </vt:vector>
  </TitlesOfParts>
  <Company>planning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pc</cp:lastModifiedBy>
  <cp:lastPrinted>2018-09-10T05:18:01Z</cp:lastPrinted>
  <dcterms:created xsi:type="dcterms:W3CDTF">2006-05-08T05:22:33Z</dcterms:created>
  <dcterms:modified xsi:type="dcterms:W3CDTF">2007-12-31T21:19:53Z</dcterms:modified>
</cp:coreProperties>
</file>